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8380" windowHeight="1450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list'!$G$2</definedName>
    <definedName name="MJ">'Krycí list'!$G$5</definedName>
    <definedName name="Mont">'Rekapitulace'!$H$21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'Položky'!$A$1:$G$84</definedName>
    <definedName name="_xlnm.Print_Area" localSheetId="1">'Rekapitulace'!$A$1:$I$35</definedName>
    <definedName name="PocetMJ">'Krycí list'!$G$6</definedName>
    <definedName name="Poznamka">'Krycí list'!$B$37</definedName>
    <definedName name="Projektant">'Krycí list'!$C$8</definedName>
    <definedName name="PSV">'Rekapitulace'!$F$21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<sst xmlns="http://schemas.openxmlformats.org/spreadsheetml/2006/main" count="317" uniqueCount="223">
  <si>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</si>
  <si>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</si>
  <si>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</si>
  <si>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</si>
  <si>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</si>
  <si>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</si>
  <si>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</si>
  <si>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</si>
  <si>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</si>
  <si>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</si>
  <si>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</si>
  <si>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</si>
  <si>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</si>
  <si>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</si>
  <si>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</si>
  <si>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</si>
  <si>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</si>
  <si>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</si>
  <si>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</si>
  <si>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</si>
  <si>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</si>
  <si>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</si>
  <si>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</si>
  <si>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</si>
  <si>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</si>
  <si>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</si>
  <si>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</si>
  <si>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</si>
  <si>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</si>
  <si>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</si>
  <si>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</si>
  <si>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</si>
  <si>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</si>
  <si>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</si>
  <si>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</si>
  <si>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</si>
  <si>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</si>
  <si>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</si>
  <si>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</si>
  <si>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</si>
  <si>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</si>
  <si>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</si>
  <si>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</si>
  <si>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</si>
  <si>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</si>
  <si>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</si>
  <si>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</si>
  <si>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</si>
  <si>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</si>
  <si>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</si>
  <si>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</si>
  <si>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</si>
  <si>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</si>
  <si>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</si>
  <si>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</si>
  <si>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</si>
  <si>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</si>
  <si>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</si>
  <si>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</si>
  <si>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</si>
  <si>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</si>
  <si>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</si>
  <si>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</si>
  <si>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</si>
  <si>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</si>
  <si>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</si>
  <si>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</si>
  <si>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</si>
  <si>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</si>
  <si>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</si>
  <si>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</si>
  <si>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</si>
  <si>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</si>
  <si>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</si>
  <si>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</si>
  <si>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</si>
  <si>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---</t>
  </si>
  <si>
    <t>Demolice objektu kotelny</t>
  </si>
  <si>
    <t>SO 01</t>
  </si>
  <si>
    <t>Kotelna</t>
  </si>
  <si>
    <t>812.21</t>
  </si>
  <si>
    <t>m3</t>
  </si>
  <si>
    <t>5</t>
  </si>
  <si>
    <t>Komunikace</t>
  </si>
  <si>
    <t>574000011RAC</t>
  </si>
  <si>
    <t>Komunikace s krytem z penetr.makadamu D2-N-5-V-PII s nátěrem</t>
  </si>
  <si>
    <t>m2</t>
  </si>
  <si>
    <t>8</t>
  </si>
  <si>
    <t>Trubní vedení</t>
  </si>
  <si>
    <t>841230114RAB</t>
  </si>
  <si>
    <t>Plynovod z trub PE80, DN 63 mm, hl. 1,2 m d 63 x 5,8 návin, SDR11, s podsypem štěrkopískem</t>
  </si>
  <si>
    <t>m</t>
  </si>
  <si>
    <t>94</t>
  </si>
  <si>
    <t>Lešení a stavební výtahy</t>
  </si>
  <si>
    <t>941941041R00</t>
  </si>
  <si>
    <t xml:space="preserve">Montáž lešení leh.řad.s podlahami,š.1,2 m, H 10 m </t>
  </si>
  <si>
    <t>941941042R00</t>
  </si>
  <si>
    <t xml:space="preserve">Montáž lešení leh.řad.s podlahami,š.1,2 m, H 30 m </t>
  </si>
  <si>
    <t>96</t>
  </si>
  <si>
    <t>Bourání konstrukcí</t>
  </si>
  <si>
    <t>964011221R00</t>
  </si>
  <si>
    <t xml:space="preserve">Vybourání ŽB překladů  prefa dl. 3 m, 75 kg/m </t>
  </si>
  <si>
    <t>964052111R00</t>
  </si>
  <si>
    <t xml:space="preserve">Bourání samostatných trámů ŽB průřezu do 0,16 m2 </t>
  </si>
  <si>
    <t>968061112R00</t>
  </si>
  <si>
    <t xml:space="preserve">Vyvěšení dřevěných okenních křídel pl. do 1,5 m2 </t>
  </si>
  <si>
    <t>kus</t>
  </si>
  <si>
    <t>968061125R00</t>
  </si>
  <si>
    <t xml:space="preserve">Vyvěšení dřevěných dveřních křídel pl. do 2 m2 </t>
  </si>
  <si>
    <t>968061136R00</t>
  </si>
  <si>
    <t xml:space="preserve">Vyvěšení dřevěných křídel vrat plochy do 4 m2 </t>
  </si>
  <si>
    <t>968062244R00</t>
  </si>
  <si>
    <t xml:space="preserve">Vybourání dřevěných rámů oken jednoduch. pl. 1 m2 </t>
  </si>
  <si>
    <t>968062456R00</t>
  </si>
  <si>
    <t xml:space="preserve">Vybourání dřevěných dveřních zárubní pl. nad 2 m2 </t>
  </si>
  <si>
    <t>968071125R00</t>
  </si>
  <si>
    <t xml:space="preserve">Vyvěšení, zavěšení kovových křídel dveří pl. 2 m2 </t>
  </si>
  <si>
    <t>968072244R00</t>
  </si>
  <si>
    <t xml:space="preserve">Vybourání kovových rámů oken jednod. pl. 1 m2 </t>
  </si>
  <si>
    <t>968072245R00</t>
  </si>
  <si>
    <t xml:space="preserve">Vybourání kovových rámů oken jednod. pl. 2 m2 </t>
  </si>
  <si>
    <t>968072455R00</t>
  </si>
  <si>
    <t xml:space="preserve">Vybourání kovových dveřních zárubní pl. do 2 m2 </t>
  </si>
  <si>
    <t>968072456R00</t>
  </si>
  <si>
    <t xml:space="preserve">Vybourání kovových dveřních zárubní pl. nad 2 m2 </t>
  </si>
  <si>
    <t>969011121R00</t>
  </si>
  <si>
    <t xml:space="preserve">Vybourání vodovod., plynového vedení DN do 52 mm </t>
  </si>
  <si>
    <t>962100013RA0</t>
  </si>
  <si>
    <t xml:space="preserve">Bourání nadzákladového zdiva z cihel plných </t>
  </si>
  <si>
    <t>963300013RA0</t>
  </si>
  <si>
    <t xml:space="preserve">Bourání stropů ŽB deskových tl. 20 cm </t>
  </si>
  <si>
    <t>965200014RA0</t>
  </si>
  <si>
    <t xml:space="preserve">Bourání mazanin vyztužených svařovanou sítí </t>
  </si>
  <si>
    <t>98</t>
  </si>
  <si>
    <t>Demolice</t>
  </si>
  <si>
    <t>981331111R00</t>
  </si>
  <si>
    <t xml:space="preserve">Demolice komínů z cihel.zdiva postup. rozebráním </t>
  </si>
  <si>
    <t>712</t>
  </si>
  <si>
    <t>Živičné krytiny</t>
  </si>
  <si>
    <t>712300833RT3</t>
  </si>
  <si>
    <t>Odstranění živičné krytiny střech do 10° 3vrstvé z ploch jednotlivě nad 20 m2</t>
  </si>
  <si>
    <t>712341559RT2</t>
  </si>
  <si>
    <t>Povlaková krytina střech do 10°, NAIP přitavením 2 vrstvy - materiál ve specifikaci</t>
  </si>
  <si>
    <t>62832912</t>
  </si>
  <si>
    <t>Pás asfaltovaný těžký Elastobit ST S 42 H šedý</t>
  </si>
  <si>
    <t>998712201R00</t>
  </si>
  <si>
    <t xml:space="preserve">Přesun hmot pro povlakové krytiny, výšky do 6 m </t>
  </si>
  <si>
    <t>721</t>
  </si>
  <si>
    <t>Vnitřní kanalizace</t>
  </si>
  <si>
    <t>721140802R00</t>
  </si>
  <si>
    <t xml:space="preserve">Demontáž potrubí litinového DN 100 </t>
  </si>
  <si>
    <t>721210822R00</t>
  </si>
  <si>
    <t xml:space="preserve">Demontáž střešní vpusti DN 100 </t>
  </si>
  <si>
    <t>998721201R00</t>
  </si>
  <si>
    <t xml:space="preserve">Přesun hmot pro vnitřní kanalizaci, výšky do 6 m </t>
  </si>
  <si>
    <t>723</t>
  </si>
  <si>
    <t>Vnitřní plynovod</t>
  </si>
  <si>
    <t>723150803R00</t>
  </si>
  <si>
    <t xml:space="preserve">Demontáž potrubí ocel.hladkého svařovaného D 76 </t>
  </si>
  <si>
    <t>998723201R00</t>
  </si>
  <si>
    <t xml:space="preserve">Přesun hmot pro vnitřní plynovod, výšky do 6 m </t>
  </si>
  <si>
    <t>725</t>
  </si>
  <si>
    <t>Zařizovací předměty</t>
  </si>
  <si>
    <t>725110811R00</t>
  </si>
  <si>
    <t xml:space="preserve">Demontáž klozetů splachovacích </t>
  </si>
  <si>
    <t>soubor</t>
  </si>
  <si>
    <t>725210821R00</t>
  </si>
  <si>
    <t xml:space="preserve">Demontáž umyvadel bez výtokových armatur </t>
  </si>
  <si>
    <t>725820801R00</t>
  </si>
  <si>
    <t xml:space="preserve">Demontáž baterie nástěnné do G 3/4 </t>
  </si>
  <si>
    <t>998725201R00</t>
  </si>
  <si>
    <t xml:space="preserve">Přesun hmot pro zařizovací předměty, výšky do 6 m </t>
  </si>
  <si>
    <t>764</t>
  </si>
  <si>
    <t>Konstrukce klempířské</t>
  </si>
  <si>
    <t>764410850R00</t>
  </si>
  <si>
    <t xml:space="preserve">Demontáž oplechování parapetů,rš od 100 do 330 mm </t>
  </si>
  <si>
    <t>764430850R00</t>
  </si>
  <si>
    <t xml:space="preserve">Demontáž oplechování atik,rš 600 mm </t>
  </si>
  <si>
    <t>998764201R00</t>
  </si>
  <si>
    <t xml:space="preserve">Přesun hmot pro klempířské konstr., výšky do 6 m </t>
  </si>
  <si>
    <t>767</t>
  </si>
  <si>
    <t>Konstrukce zámečnické</t>
  </si>
  <si>
    <t>767193802R00</t>
  </si>
  <si>
    <t xml:space="preserve">Demontáž větracích mechanismů </t>
  </si>
  <si>
    <t>767590830R00</t>
  </si>
  <si>
    <t xml:space="preserve">Demontáž ocelových lávek - desek </t>
  </si>
  <si>
    <t>767590840R00</t>
  </si>
  <si>
    <t xml:space="preserve">Demontáž ocelových lávek - nosného roštu, zábradlí </t>
  </si>
  <si>
    <t>767851803R00</t>
  </si>
  <si>
    <t xml:space="preserve">Demontáž kompletní celé lávky </t>
  </si>
  <si>
    <t>767996801R00</t>
  </si>
  <si>
    <t xml:space="preserve">Demontáž kotlů a rozvodů UT </t>
  </si>
  <si>
    <t>998767201R00</t>
  </si>
  <si>
    <t xml:space="preserve">Přesun hmot pro zámečnické konstr., výšky do 6 m </t>
  </si>
  <si>
    <t>M33</t>
  </si>
  <si>
    <t>Montáže dopravních zařízení a vah-výtahy</t>
  </si>
  <si>
    <t>330530205R00</t>
  </si>
  <si>
    <t xml:space="preserve">Demontáž výtahového stroje do nosnosti 500 kg </t>
  </si>
  <si>
    <t>M34</t>
  </si>
  <si>
    <t>Montáže energetických a tepelných zařízení</t>
  </si>
  <si>
    <t>748101010T00</t>
  </si>
  <si>
    <t>Demontáž rozvodů, rozvaděče, svítidel, hromosvodu včetně odvozu a likvidace</t>
  </si>
  <si>
    <t>D96</t>
  </si>
  <si>
    <t>Přesuny suti a vybouraných hmot</t>
  </si>
  <si>
    <t>979011111R00</t>
  </si>
  <si>
    <t xml:space="preserve">Svislá doprava suti a vybour. hmot za 2.NP a 1.PP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</si>
  <si>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</si>
  <si>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</si>
  <si>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</si>
  <si>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</si>
  <si>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</si>
  <si>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</si>
  <si>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</si>
  <si>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979082212R00</t>
  </si>
  <si>
    <t xml:space="preserve">Vodorovná doprava suti po suchu do 50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</si>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</sst>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3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8" applyNumberFormat="0" applyAlignment="0" applyProtection="0"/>
    <xf numFmtId="0" fontId="29" fillId="19" borderId="8" applyNumberFormat="0" applyAlignment="0" applyProtection="0"/>
    <xf numFmtId="0" fontId="28" fillId="19" borderId="9" applyNumberFormat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19" borderId="11" xfId="0" applyFont="1" applyFill="1" applyBorder="1" applyAlignment="1">
      <alignment horizontal="left"/>
    </xf>
    <xf numFmtId="0" fontId="5" fillId="19" borderId="12" xfId="0" applyFont="1" applyFill="1" applyBorder="1" applyAlignment="1">
      <alignment horizontal="centerContinuous"/>
    </xf>
    <xf numFmtId="0" fontId="6" fillId="19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19" borderId="16" xfId="0" applyNumberFormat="1" applyFont="1" applyFill="1" applyBorder="1" applyAlignment="1">
      <alignment/>
    </xf>
    <xf numFmtId="49" fontId="3" fillId="19" borderId="17" xfId="0" applyNumberFormat="1" applyFont="1" applyFill="1" applyBorder="1" applyAlignment="1">
      <alignment/>
    </xf>
    <xf numFmtId="0" fontId="4" fillId="19" borderId="18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0" fontId="3" fillId="19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19" borderId="21" xfId="0" applyNumberFormat="1" applyFont="1" applyFill="1" applyBorder="1" applyAlignment="1">
      <alignment/>
    </xf>
    <xf numFmtId="49" fontId="3" fillId="19" borderId="22" xfId="0" applyNumberFormat="1" applyFont="1" applyFill="1" applyBorder="1" applyAlignment="1">
      <alignment/>
    </xf>
    <xf numFmtId="0" fontId="4" fillId="19" borderId="0" xfId="0" applyFont="1" applyFill="1" applyBorder="1" applyAlignment="1">
      <alignment/>
    </xf>
    <xf numFmtId="0" fontId="3" fillId="19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19" borderId="29" xfId="0" applyFont="1" applyFill="1" applyBorder="1" applyAlignment="1">
      <alignment horizontal="left"/>
    </xf>
    <xf numFmtId="0" fontId="3" fillId="19" borderId="30" xfId="0" applyFont="1" applyFill="1" applyBorder="1" applyAlignment="1">
      <alignment horizontal="left"/>
    </xf>
    <xf numFmtId="0" fontId="3" fillId="19" borderId="31" xfId="0" applyFont="1" applyFill="1" applyBorder="1" applyAlignment="1">
      <alignment horizontal="centerContinuous"/>
    </xf>
    <xf numFmtId="0" fontId="4" fillId="19" borderId="30" xfId="0" applyFont="1" applyFill="1" applyBorder="1" applyAlignment="1">
      <alignment horizontal="centerContinuous"/>
    </xf>
    <xf numFmtId="0" fontId="3" fillId="19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19" borderId="11" xfId="0" applyFont="1" applyFill="1" applyBorder="1" applyAlignment="1">
      <alignment/>
    </xf>
    <xf numFmtId="0" fontId="4" fillId="19" borderId="13" xfId="0" applyFont="1" applyFill="1" applyBorder="1" applyAlignment="1">
      <alignment/>
    </xf>
    <xf numFmtId="0" fontId="4" fillId="19" borderId="12" xfId="0" applyFont="1" applyFill="1" applyBorder="1" applyAlignment="1">
      <alignment/>
    </xf>
    <xf numFmtId="0" fontId="4" fillId="19" borderId="40" xfId="0" applyFont="1" applyFill="1" applyBorder="1" applyAlignment="1">
      <alignment/>
    </xf>
    <xf numFmtId="0" fontId="4" fillId="19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19" borderId="37" xfId="0" applyFont="1" applyFill="1" applyBorder="1" applyAlignment="1">
      <alignment/>
    </xf>
    <xf numFmtId="0" fontId="7" fillId="19" borderId="38" xfId="0" applyFont="1" applyFill="1" applyBorder="1" applyAlignment="1">
      <alignment/>
    </xf>
    <xf numFmtId="0" fontId="7" fillId="19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19" borderId="29" xfId="0" applyNumberFormat="1" applyFont="1" applyFill="1" applyBorder="1" applyAlignment="1">
      <alignment horizontal="center"/>
    </xf>
    <xf numFmtId="0" fontId="4" fillId="19" borderId="30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53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4" fillId="19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19" borderId="29" xfId="0" applyFont="1" applyFill="1" applyBorder="1" applyAlignment="1">
      <alignment/>
    </xf>
    <xf numFmtId="0" fontId="4" fillId="19" borderId="30" xfId="0" applyFont="1" applyFill="1" applyBorder="1" applyAlignment="1">
      <alignment/>
    </xf>
    <xf numFmtId="3" fontId="4" fillId="19" borderId="31" xfId="0" applyNumberFormat="1" applyFont="1" applyFill="1" applyBorder="1" applyAlignment="1">
      <alignment/>
    </xf>
    <xf numFmtId="3" fontId="4" fillId="19" borderId="53" xfId="0" applyNumberFormat="1" applyFont="1" applyFill="1" applyBorder="1" applyAlignment="1">
      <alignment/>
    </xf>
    <xf numFmtId="3" fontId="4" fillId="19" borderId="54" xfId="0" applyNumberFormat="1" applyFont="1" applyFill="1" applyBorder="1" applyAlignment="1">
      <alignment/>
    </xf>
    <xf numFmtId="3" fontId="4" fillId="19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19" borderId="41" xfId="0" applyFont="1" applyFill="1" applyBorder="1" applyAlignment="1">
      <alignment/>
    </xf>
    <xf numFmtId="0" fontId="4" fillId="19" borderId="56" xfId="0" applyFont="1" applyFill="1" applyBorder="1" applyAlignment="1">
      <alignment horizontal="right"/>
    </xf>
    <xf numFmtId="0" fontId="4" fillId="19" borderId="13" xfId="0" applyFont="1" applyFill="1" applyBorder="1" applyAlignment="1">
      <alignment horizontal="right"/>
    </xf>
    <xf numFmtId="0" fontId="4" fillId="19" borderId="12" xfId="0" applyFont="1" applyFill="1" applyBorder="1" applyAlignment="1">
      <alignment horizontal="center"/>
    </xf>
    <xf numFmtId="4" fontId="6" fillId="19" borderId="13" xfId="0" applyNumberFormat="1" applyFont="1" applyFill="1" applyBorder="1" applyAlignment="1">
      <alignment horizontal="right"/>
    </xf>
    <xf numFmtId="4" fontId="6" fillId="19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19" borderId="37" xfId="0" applyFont="1" applyFill="1" applyBorder="1" applyAlignment="1">
      <alignment/>
    </xf>
    <xf numFmtId="0" fontId="4" fillId="19" borderId="38" xfId="0" applyFont="1" applyFill="1" applyBorder="1" applyAlignment="1">
      <alignment/>
    </xf>
    <xf numFmtId="0" fontId="3" fillId="19" borderId="38" xfId="0" applyFont="1" applyFill="1" applyBorder="1" applyAlignment="1">
      <alignment/>
    </xf>
    <xf numFmtId="4" fontId="3" fillId="19" borderId="57" xfId="0" applyNumberFormat="1" applyFont="1" applyFill="1" applyBorder="1" applyAlignment="1">
      <alignment/>
    </xf>
    <xf numFmtId="4" fontId="3" fillId="19" borderId="37" xfId="0" applyNumberFormat="1" applyFont="1" applyFill="1" applyBorder="1" applyAlignment="1">
      <alignment/>
    </xf>
    <xf numFmtId="4" fontId="3" fillId="19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19" borderId="19" xfId="46" applyNumberFormat="1" applyFont="1" applyFill="1" applyBorder="1">
      <alignment/>
      <protection/>
    </xf>
    <xf numFmtId="0" fontId="5" fillId="19" borderId="17" xfId="46" applyFont="1" applyFill="1" applyBorder="1" applyAlignment="1">
      <alignment horizontal="center"/>
      <protection/>
    </xf>
    <xf numFmtId="0" fontId="5" fillId="19" borderId="17" xfId="46" applyNumberFormat="1" applyFont="1" applyFill="1" applyBorder="1" applyAlignment="1">
      <alignment horizontal="center"/>
      <protection/>
    </xf>
    <xf numFmtId="0" fontId="5" fillId="19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19" borderId="19" xfId="46" applyFont="1" applyFill="1" applyBorder="1" applyAlignment="1">
      <alignment horizontal="center"/>
      <protection/>
    </xf>
    <xf numFmtId="49" fontId="17" fillId="19" borderId="19" xfId="46" applyNumberFormat="1" applyFont="1" applyFill="1" applyBorder="1" applyAlignment="1">
      <alignment horizontal="left"/>
      <protection/>
    </xf>
    <xf numFmtId="0" fontId="17" fillId="19" borderId="59" xfId="46" applyFont="1" applyFill="1" applyBorder="1">
      <alignment/>
      <protection/>
    </xf>
    <xf numFmtId="0" fontId="3" fillId="19" borderId="18" xfId="46" applyFont="1" applyFill="1" applyBorder="1" applyAlignment="1">
      <alignment horizontal="center"/>
      <protection/>
    </xf>
    <xf numFmtId="4" fontId="3" fillId="19" borderId="18" xfId="46" applyNumberFormat="1" applyFont="1" applyFill="1" applyBorder="1" applyAlignment="1">
      <alignment horizontal="right"/>
      <protection/>
    </xf>
    <xf numFmtId="4" fontId="3" fillId="19" borderId="17" xfId="46" applyNumberFormat="1" applyFont="1" applyFill="1" applyBorder="1" applyAlignment="1">
      <alignment horizontal="right"/>
      <protection/>
    </xf>
    <xf numFmtId="4" fontId="4" fillId="19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19" borderId="62" xfId="0" applyNumberFormat="1" applyFont="1" applyFill="1" applyBorder="1" applyAlignment="1">
      <alignment horizontal="right" indent="2"/>
    </xf>
    <xf numFmtId="166" fontId="7" fillId="19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19" borderId="38" xfId="0" applyNumberFormat="1" applyFont="1" applyFill="1" applyBorder="1" applyAlignment="1">
      <alignment horizontal="right"/>
    </xf>
    <xf numFmtId="3" fontId="4" fillId="19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</v>
      </c>
      <c r="D2" s="5">
        <f>Rekapitulace!G2</f>
        <v>0</v>
      </c>
      <c r="E2" s="4"/>
      <c r="F2" s="6" t="s">
        <v>2</v>
      </c>
      <c r="G2" s="7" t="s">
        <v>80</v>
      </c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78</v>
      </c>
      <c r="B5" s="16"/>
      <c r="C5" s="17" t="s">
        <v>79</v>
      </c>
      <c r="D5" s="18"/>
      <c r="E5" s="19"/>
      <c r="F5" s="11" t="s">
        <v>7</v>
      </c>
      <c r="G5" s="12" t="s">
        <v>81</v>
      </c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5"/>
      <c r="D8" s="195"/>
      <c r="E8" s="196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5">
        <f>Projektant</f>
        <v>0</v>
      </c>
      <c r="D9" s="195"/>
      <c r="E9" s="196"/>
      <c r="F9" s="11"/>
      <c r="G9" s="33"/>
      <c r="H9" s="34"/>
    </row>
    <row r="10" spans="1:8" ht="12.75">
      <c r="A10" s="28" t="s">
        <v>15</v>
      </c>
      <c r="B10" s="11"/>
      <c r="C10" s="195"/>
      <c r="D10" s="195"/>
      <c r="E10" s="195"/>
      <c r="F10" s="35"/>
      <c r="G10" s="36"/>
      <c r="H10" s="37"/>
    </row>
    <row r="11" spans="1:57" ht="13.5" customHeight="1">
      <c r="A11" s="28" t="s">
        <v>16</v>
      </c>
      <c r="B11" s="11"/>
      <c r="C11" s="195"/>
      <c r="D11" s="195"/>
      <c r="E11" s="195"/>
      <c r="F11" s="38" t="s">
        <v>17</v>
      </c>
      <c r="G11" s="39" t="s">
        <v>76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197"/>
      <c r="D12" s="197"/>
      <c r="E12" s="197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Rekapitulace!A26</f>
        <v>Ztížené výrobní podmínky</v>
      </c>
      <c r="E15" s="57"/>
      <c r="F15" s="58"/>
      <c r="G15" s="55">
        <f>Rekapitulace!I26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Rekapitulace!A27</f>
        <v>Oborová přirážka</v>
      </c>
      <c r="E16" s="59"/>
      <c r="F16" s="60"/>
      <c r="G16" s="55">
        <f>Rekapitulace!I27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Rekapitulace!A28</f>
        <v>Přesun stavebních kapacit</v>
      </c>
      <c r="E17" s="59"/>
      <c r="F17" s="60"/>
      <c r="G17" s="55">
        <f>Rekapitulace!I28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Rekapitulace!A29</f>
        <v>Mimostaveništní doprava</v>
      </c>
      <c r="E18" s="59"/>
      <c r="F18" s="60"/>
      <c r="G18" s="55">
        <f>Rekapitulace!I29</f>
        <v>0</v>
      </c>
    </row>
    <row r="19" spans="1:7" ht="15.75" customHeight="1">
      <c r="A19" s="63" t="s">
        <v>30</v>
      </c>
      <c r="B19" s="54"/>
      <c r="C19" s="55">
        <f>SUM(C15:C18)</f>
        <v>0</v>
      </c>
      <c r="D19" s="8" t="str">
        <f>Rekapitulace!A30</f>
        <v>Zařízení staveniště</v>
      </c>
      <c r="E19" s="59"/>
      <c r="F19" s="60"/>
      <c r="G19" s="55">
        <f>Rekapitulace!I30</f>
        <v>0</v>
      </c>
    </row>
    <row r="20" spans="1:7" ht="15.75" customHeight="1">
      <c r="A20" s="63"/>
      <c r="B20" s="54"/>
      <c r="C20" s="55"/>
      <c r="D20" s="8" t="str">
        <f>Rekapitulace!A31</f>
        <v>Provoz investora</v>
      </c>
      <c r="E20" s="59"/>
      <c r="F20" s="60"/>
      <c r="G20" s="55">
        <f>Rekapitulace!I31</f>
        <v>0</v>
      </c>
    </row>
    <row r="21" spans="1:7" ht="15.75" customHeight="1">
      <c r="A21" s="63" t="s">
        <v>31</v>
      </c>
      <c r="B21" s="54"/>
      <c r="C21" s="55">
        <f>HZS</f>
        <v>0</v>
      </c>
      <c r="D21" s="8" t="str">
        <f>Rekapitulace!A32</f>
        <v>Kompletační činnost (IČD)</v>
      </c>
      <c r="E21" s="59"/>
      <c r="F21" s="60"/>
      <c r="G21" s="55">
        <f>Rekapitulace!I32</f>
        <v>0</v>
      </c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198" t="s">
        <v>34</v>
      </c>
      <c r="B23" s="199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20</v>
      </c>
      <c r="D30" s="85" t="s">
        <v>44</v>
      </c>
      <c r="E30" s="87"/>
      <c r="F30" s="200">
        <f>ROUND(C23-F32,0)</f>
        <v>0</v>
      </c>
      <c r="G30" s="201"/>
    </row>
    <row r="31" spans="1:7" ht="12.75">
      <c r="A31" s="84" t="s">
        <v>45</v>
      </c>
      <c r="B31" s="85"/>
      <c r="C31" s="86">
        <f>SazbaDPH1</f>
        <v>20</v>
      </c>
      <c r="D31" s="85" t="s">
        <v>46</v>
      </c>
      <c r="E31" s="87"/>
      <c r="F31" s="200">
        <f>ROUND(PRODUCT(F30,C31/100),1)</f>
        <v>0</v>
      </c>
      <c r="G31" s="201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0">
        <v>0</v>
      </c>
      <c r="G32" s="201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0">
        <f>ROUND(PRODUCT(F32,C33/100),1)</f>
        <v>0</v>
      </c>
      <c r="G33" s="201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2">
        <f>CEILING(SUM(F30:F33),IF(SUM(F30:F33)&gt;=0,1,-1))</f>
        <v>0</v>
      </c>
      <c r="G34" s="203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4"/>
      <c r="C37" s="204"/>
      <c r="D37" s="204"/>
      <c r="E37" s="204"/>
      <c r="F37" s="204"/>
      <c r="G37" s="204"/>
      <c r="H37" t="s">
        <v>6</v>
      </c>
    </row>
    <row r="38" spans="1:8" ht="12.75" customHeight="1">
      <c r="A38" s="95"/>
      <c r="B38" s="204"/>
      <c r="C38" s="204"/>
      <c r="D38" s="204"/>
      <c r="E38" s="204"/>
      <c r="F38" s="204"/>
      <c r="G38" s="204"/>
      <c r="H38" t="s">
        <v>6</v>
      </c>
    </row>
    <row r="39" spans="1:8" ht="12.75">
      <c r="A39" s="95"/>
      <c r="B39" s="204"/>
      <c r="C39" s="204"/>
      <c r="D39" s="204"/>
      <c r="E39" s="204"/>
      <c r="F39" s="204"/>
      <c r="G39" s="204"/>
      <c r="H39" t="s">
        <v>6</v>
      </c>
    </row>
    <row r="40" spans="1:8" ht="12.75">
      <c r="A40" s="95"/>
      <c r="B40" s="204"/>
      <c r="C40" s="204"/>
      <c r="D40" s="204"/>
      <c r="E40" s="204"/>
      <c r="F40" s="204"/>
      <c r="G40" s="204"/>
      <c r="H40" t="s">
        <v>6</v>
      </c>
    </row>
    <row r="41" spans="1:8" ht="12.75">
      <c r="A41" s="95"/>
      <c r="B41" s="204"/>
      <c r="C41" s="204"/>
      <c r="D41" s="204"/>
      <c r="E41" s="204"/>
      <c r="F41" s="204"/>
      <c r="G41" s="204"/>
      <c r="H41" t="s">
        <v>6</v>
      </c>
    </row>
    <row r="42" spans="1:8" ht="12.75">
      <c r="A42" s="95"/>
      <c r="B42" s="204"/>
      <c r="C42" s="204"/>
      <c r="D42" s="204"/>
      <c r="E42" s="204"/>
      <c r="F42" s="204"/>
      <c r="G42" s="204"/>
      <c r="H42" t="s">
        <v>6</v>
      </c>
    </row>
    <row r="43" spans="1:8" ht="12.75">
      <c r="A43" s="95"/>
      <c r="B43" s="204"/>
      <c r="C43" s="204"/>
      <c r="D43" s="204"/>
      <c r="E43" s="204"/>
      <c r="F43" s="204"/>
      <c r="G43" s="204"/>
      <c r="H43" t="s">
        <v>6</v>
      </c>
    </row>
    <row r="44" spans="1:8" ht="12.75">
      <c r="A44" s="95"/>
      <c r="B44" s="204"/>
      <c r="C44" s="204"/>
      <c r="D44" s="204"/>
      <c r="E44" s="204"/>
      <c r="F44" s="204"/>
      <c r="G44" s="204"/>
      <c r="H44" t="s">
        <v>6</v>
      </c>
    </row>
    <row r="45" spans="1:8" ht="0.75" customHeight="1">
      <c r="A45" s="95"/>
      <c r="B45" s="204"/>
      <c r="C45" s="204"/>
      <c r="D45" s="204"/>
      <c r="E45" s="204"/>
      <c r="F45" s="204"/>
      <c r="G45" s="204"/>
      <c r="H45" t="s">
        <v>6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sheetProtection/>
  <mergeCells count="22">
    <mergeCell ref="B50:G50"/>
    <mergeCell ref="B51:G51"/>
    <mergeCell ref="B46:G46"/>
    <mergeCell ref="B47:G47"/>
    <mergeCell ref="B48:G48"/>
    <mergeCell ref="B49:G49"/>
    <mergeCell ref="B52:G52"/>
    <mergeCell ref="B53:G53"/>
    <mergeCell ref="B54:G54"/>
    <mergeCell ref="B55:G55"/>
    <mergeCell ref="F32:G32"/>
    <mergeCell ref="F33:G33"/>
    <mergeCell ref="F34:G34"/>
    <mergeCell ref="B37:G45"/>
    <mergeCell ref="C12:E12"/>
    <mergeCell ref="A23:B23"/>
    <mergeCell ref="F30:G30"/>
    <mergeCell ref="F31:G31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5"/>
  <sheetViews>
    <sheetView zoomScalePageLayoutView="0" workbookViewId="0" topLeftCell="A1">
      <selection activeCell="H34" sqref="H34:I3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49</v>
      </c>
      <c r="B1" s="207"/>
      <c r="C1" s="96" t="str">
        <f>CONCATENATE(cislostavby," ",nazevstavby)</f>
        <v>--- Demolice objektu kotelny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>
      <c r="A2" s="208" t="s">
        <v>51</v>
      </c>
      <c r="B2" s="209"/>
      <c r="C2" s="102" t="str">
        <f>CONCATENATE(cisloobjektu," ",nazevobjektu)</f>
        <v>SO 01 Kotelna</v>
      </c>
      <c r="D2" s="103"/>
      <c r="E2" s="104"/>
      <c r="F2" s="103"/>
      <c r="G2" s="210"/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1" t="str">
        <f>Položky!B7</f>
        <v>5</v>
      </c>
      <c r="B7" s="114" t="str">
        <f>Položky!C7</f>
        <v>Komunikace</v>
      </c>
      <c r="C7" s="65"/>
      <c r="D7" s="115"/>
      <c r="E7" s="192">
        <f>Položky!BA9</f>
        <v>0</v>
      </c>
      <c r="F7" s="193">
        <f>Položky!BB9</f>
        <v>0</v>
      </c>
      <c r="G7" s="193">
        <f>Položky!BC9</f>
        <v>0</v>
      </c>
      <c r="H7" s="193">
        <f>Položky!BD9</f>
        <v>0</v>
      </c>
      <c r="I7" s="194">
        <f>Položky!BE9</f>
        <v>0</v>
      </c>
    </row>
    <row r="8" spans="1:9" s="34" customFormat="1" ht="12.75">
      <c r="A8" s="191" t="str">
        <f>Položky!B10</f>
        <v>8</v>
      </c>
      <c r="B8" s="114" t="str">
        <f>Položky!C10</f>
        <v>Trubní vedení</v>
      </c>
      <c r="C8" s="65"/>
      <c r="D8" s="115"/>
      <c r="E8" s="192">
        <f>Položky!BA12</f>
        <v>0</v>
      </c>
      <c r="F8" s="193">
        <f>Položky!BB12</f>
        <v>0</v>
      </c>
      <c r="G8" s="193">
        <f>Položky!BC12</f>
        <v>0</v>
      </c>
      <c r="H8" s="193">
        <f>Položky!BD12</f>
        <v>0</v>
      </c>
      <c r="I8" s="194">
        <f>Položky!BE12</f>
        <v>0</v>
      </c>
    </row>
    <row r="9" spans="1:9" s="34" customFormat="1" ht="12.75">
      <c r="A9" s="191" t="str">
        <f>Položky!B13</f>
        <v>94</v>
      </c>
      <c r="B9" s="114" t="str">
        <f>Položky!C13</f>
        <v>Lešení a stavební výtahy</v>
      </c>
      <c r="C9" s="65"/>
      <c r="D9" s="115"/>
      <c r="E9" s="192">
        <f>Položky!BA16</f>
        <v>0</v>
      </c>
      <c r="F9" s="193">
        <f>Položky!BB16</f>
        <v>0</v>
      </c>
      <c r="G9" s="193">
        <f>Položky!BC16</f>
        <v>0</v>
      </c>
      <c r="H9" s="193">
        <f>Položky!BD16</f>
        <v>0</v>
      </c>
      <c r="I9" s="194">
        <f>Položky!BE16</f>
        <v>0</v>
      </c>
    </row>
    <row r="10" spans="1:9" s="34" customFormat="1" ht="12.75">
      <c r="A10" s="191" t="str">
        <f>Položky!B17</f>
        <v>96</v>
      </c>
      <c r="B10" s="114" t="str">
        <f>Položky!C17</f>
        <v>Bourání konstrukcí</v>
      </c>
      <c r="C10" s="65"/>
      <c r="D10" s="115"/>
      <c r="E10" s="192">
        <f>Položky!BA34</f>
        <v>0</v>
      </c>
      <c r="F10" s="193">
        <f>Položky!BB34</f>
        <v>0</v>
      </c>
      <c r="G10" s="193">
        <f>Položky!BC34</f>
        <v>0</v>
      </c>
      <c r="H10" s="193">
        <f>Položky!BD34</f>
        <v>0</v>
      </c>
      <c r="I10" s="194">
        <f>Položky!BE34</f>
        <v>0</v>
      </c>
    </row>
    <row r="11" spans="1:9" s="34" customFormat="1" ht="12.75">
      <c r="A11" s="191" t="str">
        <f>Položky!B35</f>
        <v>98</v>
      </c>
      <c r="B11" s="114" t="str">
        <f>Položky!C35</f>
        <v>Demolice</v>
      </c>
      <c r="C11" s="65"/>
      <c r="D11" s="115"/>
      <c r="E11" s="192">
        <f>Položky!BA37</f>
        <v>0</v>
      </c>
      <c r="F11" s="193">
        <f>Položky!BB37</f>
        <v>0</v>
      </c>
      <c r="G11" s="193">
        <f>Položky!BC37</f>
        <v>0</v>
      </c>
      <c r="H11" s="193">
        <f>Položky!BD37</f>
        <v>0</v>
      </c>
      <c r="I11" s="194">
        <f>Položky!BE37</f>
        <v>0</v>
      </c>
    </row>
    <row r="12" spans="1:9" s="34" customFormat="1" ht="12.75">
      <c r="A12" s="191" t="str">
        <f>Položky!B38</f>
        <v>712</v>
      </c>
      <c r="B12" s="114" t="str">
        <f>Položky!C38</f>
        <v>Živičné krytiny</v>
      </c>
      <c r="C12" s="65"/>
      <c r="D12" s="115"/>
      <c r="E12" s="192">
        <f>Položky!BA43</f>
        <v>0</v>
      </c>
      <c r="F12" s="193">
        <f>Položky!BB43</f>
        <v>0</v>
      </c>
      <c r="G12" s="193">
        <f>Položky!BC43</f>
        <v>0</v>
      </c>
      <c r="H12" s="193">
        <f>Položky!BD43</f>
        <v>0</v>
      </c>
      <c r="I12" s="194">
        <f>Položky!BE43</f>
        <v>0</v>
      </c>
    </row>
    <row r="13" spans="1:9" s="34" customFormat="1" ht="12.75">
      <c r="A13" s="191" t="str">
        <f>Položky!B44</f>
        <v>721</v>
      </c>
      <c r="B13" s="114" t="str">
        <f>Položky!C44</f>
        <v>Vnitřní kanalizace</v>
      </c>
      <c r="C13" s="65"/>
      <c r="D13" s="115"/>
      <c r="E13" s="192">
        <f>Položky!BA48</f>
        <v>0</v>
      </c>
      <c r="F13" s="193">
        <f>Položky!BB48</f>
        <v>0</v>
      </c>
      <c r="G13" s="193">
        <f>Položky!BC48</f>
        <v>0</v>
      </c>
      <c r="H13" s="193">
        <f>Položky!BD48</f>
        <v>0</v>
      </c>
      <c r="I13" s="194">
        <f>Položky!BE48</f>
        <v>0</v>
      </c>
    </row>
    <row r="14" spans="1:9" s="34" customFormat="1" ht="12.75">
      <c r="A14" s="191" t="str">
        <f>Položky!B49</f>
        <v>723</v>
      </c>
      <c r="B14" s="114" t="str">
        <f>Položky!C49</f>
        <v>Vnitřní plynovod</v>
      </c>
      <c r="C14" s="65"/>
      <c r="D14" s="115"/>
      <c r="E14" s="192">
        <f>Položky!BA52</f>
        <v>0</v>
      </c>
      <c r="F14" s="193">
        <f>Položky!BB52</f>
        <v>0</v>
      </c>
      <c r="G14" s="193">
        <f>Položky!BC52</f>
        <v>0</v>
      </c>
      <c r="H14" s="193">
        <f>Položky!BD52</f>
        <v>0</v>
      </c>
      <c r="I14" s="194">
        <f>Položky!BE52</f>
        <v>0</v>
      </c>
    </row>
    <row r="15" spans="1:9" s="34" customFormat="1" ht="12.75">
      <c r="A15" s="191" t="str">
        <f>Položky!B53</f>
        <v>725</v>
      </c>
      <c r="B15" s="114" t="str">
        <f>Položky!C53</f>
        <v>Zařizovací předměty</v>
      </c>
      <c r="C15" s="65"/>
      <c r="D15" s="115"/>
      <c r="E15" s="192">
        <f>Položky!BA58</f>
        <v>0</v>
      </c>
      <c r="F15" s="193">
        <f>Položky!BB58</f>
        <v>0</v>
      </c>
      <c r="G15" s="193">
        <f>Položky!BC58</f>
        <v>0</v>
      </c>
      <c r="H15" s="193">
        <f>Položky!BD58</f>
        <v>0</v>
      </c>
      <c r="I15" s="194">
        <f>Položky!BE58</f>
        <v>0</v>
      </c>
    </row>
    <row r="16" spans="1:9" s="34" customFormat="1" ht="12.75">
      <c r="A16" s="191" t="str">
        <f>Položky!B59</f>
        <v>764</v>
      </c>
      <c r="B16" s="114" t="str">
        <f>Položky!C59</f>
        <v>Konstrukce klempířské</v>
      </c>
      <c r="C16" s="65"/>
      <c r="D16" s="115"/>
      <c r="E16" s="192">
        <f>Položky!BA63</f>
        <v>0</v>
      </c>
      <c r="F16" s="193">
        <f>Položky!BB63</f>
        <v>0</v>
      </c>
      <c r="G16" s="193">
        <f>Položky!BC63</f>
        <v>0</v>
      </c>
      <c r="H16" s="193">
        <f>Položky!BD63</f>
        <v>0</v>
      </c>
      <c r="I16" s="194">
        <f>Položky!BE63</f>
        <v>0</v>
      </c>
    </row>
    <row r="17" spans="1:9" s="34" customFormat="1" ht="12.75">
      <c r="A17" s="191" t="str">
        <f>Položky!B64</f>
        <v>767</v>
      </c>
      <c r="B17" s="114" t="str">
        <f>Položky!C64</f>
        <v>Konstrukce zámečnické</v>
      </c>
      <c r="C17" s="65"/>
      <c r="D17" s="115"/>
      <c r="E17" s="192">
        <f>Položky!BA71</f>
        <v>0</v>
      </c>
      <c r="F17" s="193">
        <f>Položky!BB71</f>
        <v>0</v>
      </c>
      <c r="G17" s="193">
        <f>Položky!BC71</f>
        <v>0</v>
      </c>
      <c r="H17" s="193">
        <f>Položky!BD71</f>
        <v>0</v>
      </c>
      <c r="I17" s="194">
        <f>Položky!BE71</f>
        <v>0</v>
      </c>
    </row>
    <row r="18" spans="1:9" s="34" customFormat="1" ht="12.75">
      <c r="A18" s="191" t="str">
        <f>Položky!B72</f>
        <v>M33</v>
      </c>
      <c r="B18" s="114" t="str">
        <f>Položky!C72</f>
        <v>Montáže dopravních zařízení a vah-výtahy</v>
      </c>
      <c r="C18" s="65"/>
      <c r="D18" s="115"/>
      <c r="E18" s="192">
        <f>Položky!BA74</f>
        <v>0</v>
      </c>
      <c r="F18" s="193">
        <f>Položky!BB74</f>
        <v>0</v>
      </c>
      <c r="G18" s="193">
        <f>Položky!BC74</f>
        <v>0</v>
      </c>
      <c r="H18" s="193">
        <f>Položky!BD74</f>
        <v>0</v>
      </c>
      <c r="I18" s="194">
        <f>Položky!BE74</f>
        <v>0</v>
      </c>
    </row>
    <row r="19" spans="1:9" s="34" customFormat="1" ht="12.75">
      <c r="A19" s="191" t="str">
        <f>Položky!B75</f>
        <v>M34</v>
      </c>
      <c r="B19" s="114" t="str">
        <f>Položky!C75</f>
        <v>Montáže energetických a tepelných zařízení</v>
      </c>
      <c r="C19" s="65"/>
      <c r="D19" s="115"/>
      <c r="E19" s="192">
        <f>Položky!BA77</f>
        <v>0</v>
      </c>
      <c r="F19" s="193">
        <f>Položky!BB77</f>
        <v>0</v>
      </c>
      <c r="G19" s="193">
        <f>Položky!BC77</f>
        <v>0</v>
      </c>
      <c r="H19" s="193">
        <f>Položky!BD77</f>
        <v>0</v>
      </c>
      <c r="I19" s="194">
        <f>Položky!BE77</f>
        <v>0</v>
      </c>
    </row>
    <row r="20" spans="1:9" s="34" customFormat="1" ht="13.5" thickBot="1">
      <c r="A20" s="191" t="str">
        <f>Položky!B78</f>
        <v>D96</v>
      </c>
      <c r="B20" s="114" t="str">
        <f>Položky!C78</f>
        <v>Přesuny suti a vybouraných hmot</v>
      </c>
      <c r="C20" s="65"/>
      <c r="D20" s="115"/>
      <c r="E20" s="192">
        <f>Položky!BA84</f>
        <v>0</v>
      </c>
      <c r="F20" s="193">
        <f>Položky!BB84</f>
        <v>0</v>
      </c>
      <c r="G20" s="193">
        <f>Položky!BC84</f>
        <v>0</v>
      </c>
      <c r="H20" s="193">
        <f>Položky!BD84</f>
        <v>0</v>
      </c>
      <c r="I20" s="194">
        <f>Položky!BE84</f>
        <v>0</v>
      </c>
    </row>
    <row r="21" spans="1:9" s="122" customFormat="1" ht="13.5" thickBot="1">
      <c r="A21" s="116"/>
      <c r="B21" s="117" t="s">
        <v>58</v>
      </c>
      <c r="C21" s="117"/>
      <c r="D21" s="118"/>
      <c r="E21" s="119">
        <f>SUM(E7:E20)</f>
        <v>0</v>
      </c>
      <c r="F21" s="120">
        <f>SUM(F7:F20)</f>
        <v>0</v>
      </c>
      <c r="G21" s="120">
        <f>SUM(G7:G20)</f>
        <v>0</v>
      </c>
      <c r="H21" s="120">
        <f>SUM(H7:H20)</f>
        <v>0</v>
      </c>
      <c r="I21" s="121">
        <f>SUM(I7:I20)</f>
        <v>0</v>
      </c>
    </row>
    <row r="22" spans="1:9" ht="12.75">
      <c r="A22" s="65"/>
      <c r="B22" s="65"/>
      <c r="C22" s="65"/>
      <c r="D22" s="65"/>
      <c r="E22" s="65"/>
      <c r="F22" s="65"/>
      <c r="G22" s="65"/>
      <c r="H22" s="65"/>
      <c r="I22" s="65"/>
    </row>
    <row r="23" spans="1:57" ht="19.5" customHeight="1">
      <c r="A23" s="106" t="s">
        <v>59</v>
      </c>
      <c r="B23" s="106"/>
      <c r="C23" s="106"/>
      <c r="D23" s="106"/>
      <c r="E23" s="106"/>
      <c r="F23" s="106"/>
      <c r="G23" s="123"/>
      <c r="H23" s="106"/>
      <c r="I23" s="106"/>
      <c r="BA23" s="40"/>
      <c r="BB23" s="40"/>
      <c r="BC23" s="40"/>
      <c r="BD23" s="40"/>
      <c r="BE23" s="40"/>
    </row>
    <row r="24" spans="1:9" ht="13.5" thickBot="1">
      <c r="A24" s="76"/>
      <c r="B24" s="76"/>
      <c r="C24" s="76"/>
      <c r="D24" s="76"/>
      <c r="E24" s="76"/>
      <c r="F24" s="76"/>
      <c r="G24" s="76"/>
      <c r="H24" s="76"/>
      <c r="I24" s="76"/>
    </row>
    <row r="25" spans="1:9" ht="12.75">
      <c r="A25" s="70" t="s">
        <v>60</v>
      </c>
      <c r="B25" s="71"/>
      <c r="C25" s="71"/>
      <c r="D25" s="124"/>
      <c r="E25" s="125" t="s">
        <v>61</v>
      </c>
      <c r="F25" s="126" t="s">
        <v>62</v>
      </c>
      <c r="G25" s="127" t="s">
        <v>63</v>
      </c>
      <c r="H25" s="128"/>
      <c r="I25" s="129" t="s">
        <v>61</v>
      </c>
    </row>
    <row r="26" spans="1:53" ht="12.75">
      <c r="A26" s="63" t="s">
        <v>215</v>
      </c>
      <c r="B26" s="54"/>
      <c r="C26" s="54"/>
      <c r="D26" s="130"/>
      <c r="E26" s="131">
        <v>0</v>
      </c>
      <c r="F26" s="132">
        <v>0</v>
      </c>
      <c r="G26" s="133">
        <f aca="true" t="shared" si="0" ref="G26:G33">CHOOSE(BA26+1,HSV+PSV,HSV+PSV+Mont,HSV+PSV+Dodavka+Mont,HSV,PSV,Mont,Dodavka,Mont+Dodavka,0)</f>
        <v>0</v>
      </c>
      <c r="H26" s="134"/>
      <c r="I26" s="135">
        <f aca="true" t="shared" si="1" ref="I26:I33">E26+F26*G26/100</f>
        <v>0</v>
      </c>
      <c r="BA26">
        <v>0</v>
      </c>
    </row>
    <row r="27" spans="1:53" ht="12.75">
      <c r="A27" s="63" t="s">
        <v>216</v>
      </c>
      <c r="B27" s="54"/>
      <c r="C27" s="54"/>
      <c r="D27" s="130"/>
      <c r="E27" s="131">
        <v>0</v>
      </c>
      <c r="F27" s="132">
        <v>0</v>
      </c>
      <c r="G27" s="133">
        <f t="shared" si="0"/>
        <v>0</v>
      </c>
      <c r="H27" s="134"/>
      <c r="I27" s="135">
        <f t="shared" si="1"/>
        <v>0</v>
      </c>
      <c r="BA27">
        <v>0</v>
      </c>
    </row>
    <row r="28" spans="1:53" ht="12.75">
      <c r="A28" s="63" t="s">
        <v>217</v>
      </c>
      <c r="B28" s="54"/>
      <c r="C28" s="54"/>
      <c r="D28" s="130"/>
      <c r="E28" s="131">
        <v>0</v>
      </c>
      <c r="F28" s="132">
        <v>0</v>
      </c>
      <c r="G28" s="133">
        <f t="shared" si="0"/>
        <v>0</v>
      </c>
      <c r="H28" s="134"/>
      <c r="I28" s="135">
        <f t="shared" si="1"/>
        <v>0</v>
      </c>
      <c r="BA28">
        <v>0</v>
      </c>
    </row>
    <row r="29" spans="1:53" ht="12.75">
      <c r="A29" s="63" t="s">
        <v>218</v>
      </c>
      <c r="B29" s="54"/>
      <c r="C29" s="54"/>
      <c r="D29" s="130"/>
      <c r="E29" s="131">
        <v>0</v>
      </c>
      <c r="F29" s="132">
        <v>0</v>
      </c>
      <c r="G29" s="133">
        <f t="shared" si="0"/>
        <v>0</v>
      </c>
      <c r="H29" s="134"/>
      <c r="I29" s="135">
        <f t="shared" si="1"/>
        <v>0</v>
      </c>
      <c r="BA29">
        <v>0</v>
      </c>
    </row>
    <row r="30" spans="1:53" ht="12.75">
      <c r="A30" s="63" t="s">
        <v>219</v>
      </c>
      <c r="B30" s="54"/>
      <c r="C30" s="54"/>
      <c r="D30" s="130"/>
      <c r="E30" s="131">
        <v>0</v>
      </c>
      <c r="F30" s="132">
        <v>2</v>
      </c>
      <c r="G30" s="133">
        <f t="shared" si="0"/>
        <v>0</v>
      </c>
      <c r="H30" s="134"/>
      <c r="I30" s="135">
        <f t="shared" si="1"/>
        <v>0</v>
      </c>
      <c r="BA30">
        <v>1</v>
      </c>
    </row>
    <row r="31" spans="1:53" ht="12.75">
      <c r="A31" s="63" t="s">
        <v>220</v>
      </c>
      <c r="B31" s="54"/>
      <c r="C31" s="54"/>
      <c r="D31" s="130"/>
      <c r="E31" s="131">
        <v>0</v>
      </c>
      <c r="F31" s="132">
        <v>0</v>
      </c>
      <c r="G31" s="133">
        <f t="shared" si="0"/>
        <v>0</v>
      </c>
      <c r="H31" s="134"/>
      <c r="I31" s="135">
        <f t="shared" si="1"/>
        <v>0</v>
      </c>
      <c r="BA31">
        <v>1</v>
      </c>
    </row>
    <row r="32" spans="1:53" ht="12.75">
      <c r="A32" s="63" t="s">
        <v>221</v>
      </c>
      <c r="B32" s="54"/>
      <c r="C32" s="54"/>
      <c r="D32" s="130"/>
      <c r="E32" s="131">
        <v>0</v>
      </c>
      <c r="F32" s="132">
        <v>0</v>
      </c>
      <c r="G32" s="133">
        <f t="shared" si="0"/>
        <v>0</v>
      </c>
      <c r="H32" s="134"/>
      <c r="I32" s="135">
        <f t="shared" si="1"/>
        <v>0</v>
      </c>
      <c r="BA32">
        <v>2</v>
      </c>
    </row>
    <row r="33" spans="1:53" ht="12.75">
      <c r="A33" s="63" t="s">
        <v>222</v>
      </c>
      <c r="B33" s="54"/>
      <c r="C33" s="54"/>
      <c r="D33" s="130"/>
      <c r="E33" s="131">
        <v>0</v>
      </c>
      <c r="F33" s="132">
        <v>0</v>
      </c>
      <c r="G33" s="133">
        <f t="shared" si="0"/>
        <v>0</v>
      </c>
      <c r="H33" s="134"/>
      <c r="I33" s="135">
        <f t="shared" si="1"/>
        <v>0</v>
      </c>
      <c r="BA33">
        <v>2</v>
      </c>
    </row>
    <row r="34" spans="1:9" ht="13.5" thickBot="1">
      <c r="A34" s="136"/>
      <c r="B34" s="137" t="s">
        <v>64</v>
      </c>
      <c r="C34" s="138"/>
      <c r="D34" s="139"/>
      <c r="E34" s="140"/>
      <c r="F34" s="141"/>
      <c r="G34" s="141"/>
      <c r="H34" s="213">
        <f>SUM(I26:I33)</f>
        <v>0</v>
      </c>
      <c r="I34" s="214"/>
    </row>
    <row r="36" spans="2:9" ht="12.75">
      <c r="B36" s="122"/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</sheetData>
  <sheetProtection/>
  <mergeCells count="4">
    <mergeCell ref="A1:B1"/>
    <mergeCell ref="A2:B2"/>
    <mergeCell ref="G2:I2"/>
    <mergeCell ref="H34:I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7"/>
  <sheetViews>
    <sheetView showGridLines="0" showZeros="0" zoomScalePageLayoutView="0" workbookViewId="0" topLeftCell="A46">
      <selection activeCell="F79" sqref="F79:F83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65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49</v>
      </c>
      <c r="B3" s="207"/>
      <c r="C3" s="96" t="str">
        <f>CONCATENATE(cislostavby," ",nazevstavby)</f>
        <v>--- Demolice objektu kotelny</v>
      </c>
      <c r="D3" s="97"/>
      <c r="E3" s="150" t="s">
        <v>66</v>
      </c>
      <c r="F3" s="151">
        <f>Rekapitulace!H1</f>
        <v>1</v>
      </c>
      <c r="G3" s="152"/>
    </row>
    <row r="4" spans="1:7" ht="13.5" thickBot="1">
      <c r="A4" s="216" t="s">
        <v>51</v>
      </c>
      <c r="B4" s="209"/>
      <c r="C4" s="102" t="str">
        <f>CONCATENATE(cisloobjektu," ",nazevobjektu)</f>
        <v>SO 01 Kotelna</v>
      </c>
      <c r="D4" s="103"/>
      <c r="E4" s="217">
        <f>Rekapitulace!G2</f>
        <v>0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82</v>
      </c>
      <c r="C7" s="162" t="s">
        <v>83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84</v>
      </c>
      <c r="C8" s="170" t="s">
        <v>85</v>
      </c>
      <c r="D8" s="171" t="s">
        <v>86</v>
      </c>
      <c r="E8" s="172">
        <v>200</v>
      </c>
      <c r="F8" s="172"/>
      <c r="G8" s="173">
        <f>E8*F8</f>
        <v>0</v>
      </c>
      <c r="O8" s="167">
        <v>2</v>
      </c>
      <c r="AA8" s="145">
        <v>2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2</v>
      </c>
      <c r="CB8" s="174">
        <v>1</v>
      </c>
      <c r="CZ8" s="145">
        <v>0.931139999999687</v>
      </c>
    </row>
    <row r="9" spans="1:57" ht="12.75">
      <c r="A9" s="175"/>
      <c r="B9" s="176" t="s">
        <v>75</v>
      </c>
      <c r="C9" s="177" t="str">
        <f>CONCATENATE(B7," ",C7)</f>
        <v>5 Komunikace</v>
      </c>
      <c r="D9" s="178"/>
      <c r="E9" s="179"/>
      <c r="F9" s="180"/>
      <c r="G9" s="181">
        <f>SUM(G7:G8)</f>
        <v>0</v>
      </c>
      <c r="O9" s="167">
        <v>4</v>
      </c>
      <c r="BA9" s="182">
        <f>SUM(BA7:BA8)</f>
        <v>0</v>
      </c>
      <c r="BB9" s="182">
        <f>SUM(BB7:BB8)</f>
        <v>0</v>
      </c>
      <c r="BC9" s="182">
        <f>SUM(BC7:BC8)</f>
        <v>0</v>
      </c>
      <c r="BD9" s="182">
        <f>SUM(BD7:BD8)</f>
        <v>0</v>
      </c>
      <c r="BE9" s="182">
        <f>SUM(BE7:BE8)</f>
        <v>0</v>
      </c>
    </row>
    <row r="10" spans="1:15" ht="12.75">
      <c r="A10" s="160" t="s">
        <v>74</v>
      </c>
      <c r="B10" s="161" t="s">
        <v>87</v>
      </c>
      <c r="C10" s="162" t="s">
        <v>88</v>
      </c>
      <c r="D10" s="163"/>
      <c r="E10" s="164"/>
      <c r="F10" s="164"/>
      <c r="G10" s="165"/>
      <c r="H10" s="166"/>
      <c r="I10" s="166"/>
      <c r="O10" s="167">
        <v>1</v>
      </c>
    </row>
    <row r="11" spans="1:104" ht="22.5">
      <c r="A11" s="168">
        <v>2</v>
      </c>
      <c r="B11" s="169" t="s">
        <v>89</v>
      </c>
      <c r="C11" s="170" t="s">
        <v>90</v>
      </c>
      <c r="D11" s="171" t="s">
        <v>91</v>
      </c>
      <c r="E11" s="172">
        <v>15</v>
      </c>
      <c r="F11" s="172"/>
      <c r="G11" s="173">
        <f>E11*F11</f>
        <v>0</v>
      </c>
      <c r="O11" s="167">
        <v>2</v>
      </c>
      <c r="AA11" s="145">
        <v>2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2</v>
      </c>
      <c r="CB11" s="174">
        <v>1</v>
      </c>
      <c r="CZ11" s="145">
        <v>0.312759999999798</v>
      </c>
    </row>
    <row r="12" spans="1:57" ht="12.75">
      <c r="A12" s="175"/>
      <c r="B12" s="176" t="s">
        <v>75</v>
      </c>
      <c r="C12" s="177" t="str">
        <f>CONCATENATE(B10," ",C10)</f>
        <v>8 Trubní vedení</v>
      </c>
      <c r="D12" s="178"/>
      <c r="E12" s="179"/>
      <c r="F12" s="180"/>
      <c r="G12" s="181">
        <f>SUM(G10:G11)</f>
        <v>0</v>
      </c>
      <c r="O12" s="167">
        <v>4</v>
      </c>
      <c r="BA12" s="182">
        <f>SUM(BA10:BA11)</f>
        <v>0</v>
      </c>
      <c r="BB12" s="182">
        <f>SUM(BB10:BB11)</f>
        <v>0</v>
      </c>
      <c r="BC12" s="182">
        <f>SUM(BC10:BC11)</f>
        <v>0</v>
      </c>
      <c r="BD12" s="182">
        <f>SUM(BD10:BD11)</f>
        <v>0</v>
      </c>
      <c r="BE12" s="182">
        <f>SUM(BE10:BE11)</f>
        <v>0</v>
      </c>
    </row>
    <row r="13" spans="1:15" ht="12.75">
      <c r="A13" s="160" t="s">
        <v>74</v>
      </c>
      <c r="B13" s="161" t="s">
        <v>92</v>
      </c>
      <c r="C13" s="162" t="s">
        <v>93</v>
      </c>
      <c r="D13" s="163"/>
      <c r="E13" s="164"/>
      <c r="F13" s="164"/>
      <c r="G13" s="165"/>
      <c r="H13" s="166"/>
      <c r="I13" s="166"/>
      <c r="O13" s="167">
        <v>1</v>
      </c>
    </row>
    <row r="14" spans="1:104" ht="12.75">
      <c r="A14" s="168">
        <v>3</v>
      </c>
      <c r="B14" s="169" t="s">
        <v>94</v>
      </c>
      <c r="C14" s="170" t="s">
        <v>95</v>
      </c>
      <c r="D14" s="171" t="s">
        <v>86</v>
      </c>
      <c r="E14" s="172">
        <v>160</v>
      </c>
      <c r="F14" s="172"/>
      <c r="G14" s="173">
        <f>E14*F14</f>
        <v>0</v>
      </c>
      <c r="O14" s="167">
        <v>2</v>
      </c>
      <c r="AA14" s="145">
        <v>1</v>
      </c>
      <c r="AB14" s="145">
        <v>0</v>
      </c>
      <c r="AC14" s="145">
        <v>0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0</v>
      </c>
      <c r="CZ14" s="145">
        <v>0.0333800000000224</v>
      </c>
    </row>
    <row r="15" spans="1:104" ht="12.75">
      <c r="A15" s="168">
        <v>4</v>
      </c>
      <c r="B15" s="169" t="s">
        <v>96</v>
      </c>
      <c r="C15" s="170" t="s">
        <v>97</v>
      </c>
      <c r="D15" s="171" t="s">
        <v>86</v>
      </c>
      <c r="E15" s="172">
        <v>380</v>
      </c>
      <c r="F15" s="172"/>
      <c r="G15" s="173">
        <f>E15*F15</f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1</v>
      </c>
      <c r="CZ15" s="145">
        <v>0.0333800000000224</v>
      </c>
    </row>
    <row r="16" spans="1:57" ht="12.75">
      <c r="A16" s="175"/>
      <c r="B16" s="176" t="s">
        <v>75</v>
      </c>
      <c r="C16" s="177" t="str">
        <f>CONCATENATE(B13," ",C13)</f>
        <v>94 Lešení a stavební výtahy</v>
      </c>
      <c r="D16" s="178"/>
      <c r="E16" s="179"/>
      <c r="F16" s="180"/>
      <c r="G16" s="181">
        <f>SUM(G13:G15)</f>
        <v>0</v>
      </c>
      <c r="O16" s="167">
        <v>4</v>
      </c>
      <c r="BA16" s="182">
        <f>SUM(BA13:BA15)</f>
        <v>0</v>
      </c>
      <c r="BB16" s="182">
        <f>SUM(BB13:BB15)</f>
        <v>0</v>
      </c>
      <c r="BC16" s="182">
        <f>SUM(BC13:BC15)</f>
        <v>0</v>
      </c>
      <c r="BD16" s="182">
        <f>SUM(BD13:BD15)</f>
        <v>0</v>
      </c>
      <c r="BE16" s="182">
        <f>SUM(BE13:BE15)</f>
        <v>0</v>
      </c>
    </row>
    <row r="17" spans="1:15" ht="12.75">
      <c r="A17" s="160" t="s">
        <v>74</v>
      </c>
      <c r="B17" s="161" t="s">
        <v>98</v>
      </c>
      <c r="C17" s="162" t="s">
        <v>99</v>
      </c>
      <c r="D17" s="163"/>
      <c r="E17" s="164"/>
      <c r="F17" s="164"/>
      <c r="G17" s="165"/>
      <c r="H17" s="166"/>
      <c r="I17" s="166"/>
      <c r="O17" s="167">
        <v>1</v>
      </c>
    </row>
    <row r="18" spans="1:104" ht="12.75">
      <c r="A18" s="168">
        <v>5</v>
      </c>
      <c r="B18" s="169" t="s">
        <v>100</v>
      </c>
      <c r="C18" s="170" t="s">
        <v>101</v>
      </c>
      <c r="D18" s="171" t="s">
        <v>81</v>
      </c>
      <c r="E18" s="172">
        <v>3.75</v>
      </c>
      <c r="F18" s="172"/>
      <c r="G18" s="173">
        <f aca="true" t="shared" si="0" ref="G18:G33"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 aca="true" t="shared" si="1" ref="BA18:BA33">IF(AZ18=1,G18,0)</f>
        <v>0</v>
      </c>
      <c r="BB18" s="145">
        <f aca="true" t="shared" si="2" ref="BB18:BB33">IF(AZ18=2,G18,0)</f>
        <v>0</v>
      </c>
      <c r="BC18" s="145">
        <f aca="true" t="shared" si="3" ref="BC18:BC33">IF(AZ18=3,G18,0)</f>
        <v>0</v>
      </c>
      <c r="BD18" s="145">
        <f aca="true" t="shared" si="4" ref="BD18:BD33">IF(AZ18=4,G18,0)</f>
        <v>0</v>
      </c>
      <c r="BE18" s="145">
        <f aca="true" t="shared" si="5" ref="BE18:BE33">IF(AZ18=5,G18,0)</f>
        <v>0</v>
      </c>
      <c r="CA18" s="174">
        <v>1</v>
      </c>
      <c r="CB18" s="174">
        <v>1</v>
      </c>
      <c r="CZ18" s="145">
        <v>0.0163400000000138</v>
      </c>
    </row>
    <row r="19" spans="1:104" ht="12.75">
      <c r="A19" s="168">
        <v>6</v>
      </c>
      <c r="B19" s="169" t="s">
        <v>102</v>
      </c>
      <c r="C19" s="170" t="s">
        <v>103</v>
      </c>
      <c r="D19" s="171" t="s">
        <v>81</v>
      </c>
      <c r="E19" s="172">
        <v>1.05</v>
      </c>
      <c r="F19" s="172"/>
      <c r="G19" s="173">
        <f t="shared" si="0"/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 t="shared" si="1"/>
        <v>0</v>
      </c>
      <c r="BB19" s="145">
        <f t="shared" si="2"/>
        <v>0</v>
      </c>
      <c r="BC19" s="145">
        <f t="shared" si="3"/>
        <v>0</v>
      </c>
      <c r="BD19" s="145">
        <f t="shared" si="4"/>
        <v>0</v>
      </c>
      <c r="BE19" s="145">
        <f t="shared" si="5"/>
        <v>0</v>
      </c>
      <c r="CA19" s="174">
        <v>1</v>
      </c>
      <c r="CB19" s="174">
        <v>1</v>
      </c>
      <c r="CZ19" s="145">
        <v>0.00415000000000276</v>
      </c>
    </row>
    <row r="20" spans="1:104" ht="12.75">
      <c r="A20" s="168">
        <v>7</v>
      </c>
      <c r="B20" s="169" t="s">
        <v>104</v>
      </c>
      <c r="C20" s="170" t="s">
        <v>105</v>
      </c>
      <c r="D20" s="171" t="s">
        <v>106</v>
      </c>
      <c r="E20" s="172">
        <v>1</v>
      </c>
      <c r="F20" s="172"/>
      <c r="G20" s="173">
        <f t="shared" si="0"/>
        <v>0</v>
      </c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 t="shared" si="1"/>
        <v>0</v>
      </c>
      <c r="BB20" s="145">
        <f t="shared" si="2"/>
        <v>0</v>
      </c>
      <c r="BC20" s="145">
        <f t="shared" si="3"/>
        <v>0</v>
      </c>
      <c r="BD20" s="145">
        <f t="shared" si="4"/>
        <v>0</v>
      </c>
      <c r="BE20" s="145">
        <f t="shared" si="5"/>
        <v>0</v>
      </c>
      <c r="CA20" s="174">
        <v>1</v>
      </c>
      <c r="CB20" s="174">
        <v>1</v>
      </c>
      <c r="CZ20" s="145">
        <v>0</v>
      </c>
    </row>
    <row r="21" spans="1:104" ht="12.75">
      <c r="A21" s="168">
        <v>8</v>
      </c>
      <c r="B21" s="169" t="s">
        <v>107</v>
      </c>
      <c r="C21" s="170" t="s">
        <v>108</v>
      </c>
      <c r="D21" s="171" t="s">
        <v>106</v>
      </c>
      <c r="E21" s="172">
        <v>6</v>
      </c>
      <c r="F21" s="172"/>
      <c r="G21" s="173">
        <f t="shared" si="0"/>
        <v>0</v>
      </c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 t="shared" si="1"/>
        <v>0</v>
      </c>
      <c r="BB21" s="145">
        <f t="shared" si="2"/>
        <v>0</v>
      </c>
      <c r="BC21" s="145">
        <f t="shared" si="3"/>
        <v>0</v>
      </c>
      <c r="BD21" s="145">
        <f t="shared" si="4"/>
        <v>0</v>
      </c>
      <c r="BE21" s="145">
        <f t="shared" si="5"/>
        <v>0</v>
      </c>
      <c r="CA21" s="174">
        <v>1</v>
      </c>
      <c r="CB21" s="174">
        <v>1</v>
      </c>
      <c r="CZ21" s="145">
        <v>0</v>
      </c>
    </row>
    <row r="22" spans="1:104" ht="12.75">
      <c r="A22" s="168">
        <v>9</v>
      </c>
      <c r="B22" s="169" t="s">
        <v>109</v>
      </c>
      <c r="C22" s="170" t="s">
        <v>110</v>
      </c>
      <c r="D22" s="171" t="s">
        <v>106</v>
      </c>
      <c r="E22" s="172">
        <v>3</v>
      </c>
      <c r="F22" s="172"/>
      <c r="G22" s="173">
        <f t="shared" si="0"/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 t="shared" si="1"/>
        <v>0</v>
      </c>
      <c r="BB22" s="145">
        <f t="shared" si="2"/>
        <v>0</v>
      </c>
      <c r="BC22" s="145">
        <f t="shared" si="3"/>
        <v>0</v>
      </c>
      <c r="BD22" s="145">
        <f t="shared" si="4"/>
        <v>0</v>
      </c>
      <c r="BE22" s="145">
        <f t="shared" si="5"/>
        <v>0</v>
      </c>
      <c r="CA22" s="174">
        <v>1</v>
      </c>
      <c r="CB22" s="174">
        <v>1</v>
      </c>
      <c r="CZ22" s="145">
        <v>0</v>
      </c>
    </row>
    <row r="23" spans="1:104" ht="12.75">
      <c r="A23" s="168">
        <v>10</v>
      </c>
      <c r="B23" s="169" t="s">
        <v>111</v>
      </c>
      <c r="C23" s="170" t="s">
        <v>112</v>
      </c>
      <c r="D23" s="171" t="s">
        <v>86</v>
      </c>
      <c r="E23" s="172">
        <v>0.72</v>
      </c>
      <c r="F23" s="172"/>
      <c r="G23" s="173">
        <f t="shared" si="0"/>
        <v>0</v>
      </c>
      <c r="O23" s="167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 t="shared" si="1"/>
        <v>0</v>
      </c>
      <c r="BB23" s="145">
        <f t="shared" si="2"/>
        <v>0</v>
      </c>
      <c r="BC23" s="145">
        <f t="shared" si="3"/>
        <v>0</v>
      </c>
      <c r="BD23" s="145">
        <f t="shared" si="4"/>
        <v>0</v>
      </c>
      <c r="BE23" s="145">
        <f t="shared" si="5"/>
        <v>0</v>
      </c>
      <c r="CA23" s="174">
        <v>1</v>
      </c>
      <c r="CB23" s="174">
        <v>1</v>
      </c>
      <c r="CZ23" s="145">
        <v>0.0021899999999988</v>
      </c>
    </row>
    <row r="24" spans="1:104" ht="12.75">
      <c r="A24" s="168">
        <v>11</v>
      </c>
      <c r="B24" s="169" t="s">
        <v>113</v>
      </c>
      <c r="C24" s="170" t="s">
        <v>114</v>
      </c>
      <c r="D24" s="171" t="s">
        <v>86</v>
      </c>
      <c r="E24" s="172">
        <v>3.15</v>
      </c>
      <c r="F24" s="172"/>
      <c r="G24" s="173">
        <f t="shared" si="0"/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 t="shared" si="1"/>
        <v>0</v>
      </c>
      <c r="BB24" s="145">
        <f t="shared" si="2"/>
        <v>0</v>
      </c>
      <c r="BC24" s="145">
        <f t="shared" si="3"/>
        <v>0</v>
      </c>
      <c r="BD24" s="145">
        <f t="shared" si="4"/>
        <v>0</v>
      </c>
      <c r="BE24" s="145">
        <f t="shared" si="5"/>
        <v>0</v>
      </c>
      <c r="CA24" s="174">
        <v>1</v>
      </c>
      <c r="CB24" s="174">
        <v>1</v>
      </c>
      <c r="CZ24" s="145">
        <v>0.000999999999999446</v>
      </c>
    </row>
    <row r="25" spans="1:104" ht="12.75">
      <c r="A25" s="168">
        <v>12</v>
      </c>
      <c r="B25" s="169" t="s">
        <v>115</v>
      </c>
      <c r="C25" s="170" t="s">
        <v>116</v>
      </c>
      <c r="D25" s="171" t="s">
        <v>106</v>
      </c>
      <c r="E25" s="172">
        <v>3</v>
      </c>
      <c r="F25" s="172"/>
      <c r="G25" s="173">
        <f t="shared" si="0"/>
        <v>0</v>
      </c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 t="shared" si="1"/>
        <v>0</v>
      </c>
      <c r="BB25" s="145">
        <f t="shared" si="2"/>
        <v>0</v>
      </c>
      <c r="BC25" s="145">
        <f t="shared" si="3"/>
        <v>0</v>
      </c>
      <c r="BD25" s="145">
        <f t="shared" si="4"/>
        <v>0</v>
      </c>
      <c r="BE25" s="145">
        <f t="shared" si="5"/>
        <v>0</v>
      </c>
      <c r="CA25" s="174">
        <v>1</v>
      </c>
      <c r="CB25" s="174">
        <v>1</v>
      </c>
      <c r="CZ25" s="145">
        <v>0</v>
      </c>
    </row>
    <row r="26" spans="1:104" ht="12.75">
      <c r="A26" s="168">
        <v>13</v>
      </c>
      <c r="B26" s="169" t="s">
        <v>117</v>
      </c>
      <c r="C26" s="170" t="s">
        <v>118</v>
      </c>
      <c r="D26" s="171" t="s">
        <v>86</v>
      </c>
      <c r="E26" s="172">
        <v>5.76</v>
      </c>
      <c r="F26" s="172"/>
      <c r="G26" s="173">
        <f t="shared" si="0"/>
        <v>0</v>
      </c>
      <c r="O26" s="167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 t="shared" si="1"/>
        <v>0</v>
      </c>
      <c r="BB26" s="145">
        <f t="shared" si="2"/>
        <v>0</v>
      </c>
      <c r="BC26" s="145">
        <f t="shared" si="3"/>
        <v>0</v>
      </c>
      <c r="BD26" s="145">
        <f t="shared" si="4"/>
        <v>0</v>
      </c>
      <c r="BE26" s="145">
        <f t="shared" si="5"/>
        <v>0</v>
      </c>
      <c r="CA26" s="174">
        <v>1</v>
      </c>
      <c r="CB26" s="174">
        <v>1</v>
      </c>
      <c r="CZ26" s="145">
        <v>0.0030399999999986</v>
      </c>
    </row>
    <row r="27" spans="1:104" ht="12.75">
      <c r="A27" s="168">
        <v>14</v>
      </c>
      <c r="B27" s="169" t="s">
        <v>119</v>
      </c>
      <c r="C27" s="170" t="s">
        <v>120</v>
      </c>
      <c r="D27" s="171" t="s">
        <v>86</v>
      </c>
      <c r="E27" s="172">
        <v>2</v>
      </c>
      <c r="F27" s="172"/>
      <c r="G27" s="173">
        <f t="shared" si="0"/>
        <v>0</v>
      </c>
      <c r="O27" s="167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 t="shared" si="1"/>
        <v>0</v>
      </c>
      <c r="BB27" s="145">
        <f t="shared" si="2"/>
        <v>0</v>
      </c>
      <c r="BC27" s="145">
        <f t="shared" si="3"/>
        <v>0</v>
      </c>
      <c r="BD27" s="145">
        <f t="shared" si="4"/>
        <v>0</v>
      </c>
      <c r="BE27" s="145">
        <f t="shared" si="5"/>
        <v>0</v>
      </c>
      <c r="CA27" s="174">
        <v>1</v>
      </c>
      <c r="CB27" s="174">
        <v>1</v>
      </c>
      <c r="CZ27" s="145">
        <v>0.00136999999999965</v>
      </c>
    </row>
    <row r="28" spans="1:104" ht="12.75">
      <c r="A28" s="168">
        <v>15</v>
      </c>
      <c r="B28" s="169" t="s">
        <v>121</v>
      </c>
      <c r="C28" s="170" t="s">
        <v>122</v>
      </c>
      <c r="D28" s="171" t="s">
        <v>86</v>
      </c>
      <c r="E28" s="172">
        <v>6</v>
      </c>
      <c r="F28" s="172"/>
      <c r="G28" s="173">
        <f t="shared" si="0"/>
        <v>0</v>
      </c>
      <c r="O28" s="167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 t="shared" si="1"/>
        <v>0</v>
      </c>
      <c r="BB28" s="145">
        <f t="shared" si="2"/>
        <v>0</v>
      </c>
      <c r="BC28" s="145">
        <f t="shared" si="3"/>
        <v>0</v>
      </c>
      <c r="BD28" s="145">
        <f t="shared" si="4"/>
        <v>0</v>
      </c>
      <c r="BE28" s="145">
        <f t="shared" si="5"/>
        <v>0</v>
      </c>
      <c r="CA28" s="174">
        <v>1</v>
      </c>
      <c r="CB28" s="174">
        <v>1</v>
      </c>
      <c r="CZ28" s="145">
        <v>0.00117000000000012</v>
      </c>
    </row>
    <row r="29" spans="1:104" ht="12.75">
      <c r="A29" s="168">
        <v>16</v>
      </c>
      <c r="B29" s="169" t="s">
        <v>123</v>
      </c>
      <c r="C29" s="170" t="s">
        <v>124</v>
      </c>
      <c r="D29" s="171" t="s">
        <v>86</v>
      </c>
      <c r="E29" s="172">
        <v>7.5</v>
      </c>
      <c r="F29" s="172"/>
      <c r="G29" s="173">
        <f t="shared" si="0"/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 t="shared" si="1"/>
        <v>0</v>
      </c>
      <c r="BB29" s="145">
        <f t="shared" si="2"/>
        <v>0</v>
      </c>
      <c r="BC29" s="145">
        <f t="shared" si="3"/>
        <v>0</v>
      </c>
      <c r="BD29" s="145">
        <f t="shared" si="4"/>
        <v>0</v>
      </c>
      <c r="BE29" s="145">
        <f t="shared" si="5"/>
        <v>0</v>
      </c>
      <c r="CA29" s="174">
        <v>1</v>
      </c>
      <c r="CB29" s="174">
        <v>1</v>
      </c>
      <c r="CZ29" s="145">
        <v>0.000999999999999446</v>
      </c>
    </row>
    <row r="30" spans="1:104" ht="12.75">
      <c r="A30" s="168">
        <v>17</v>
      </c>
      <c r="B30" s="169" t="s">
        <v>125</v>
      </c>
      <c r="C30" s="170" t="s">
        <v>126</v>
      </c>
      <c r="D30" s="171" t="s">
        <v>91</v>
      </c>
      <c r="E30" s="172">
        <v>20</v>
      </c>
      <c r="F30" s="172"/>
      <c r="G30" s="173">
        <f t="shared" si="0"/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 t="shared" si="1"/>
        <v>0</v>
      </c>
      <c r="BB30" s="145">
        <f t="shared" si="2"/>
        <v>0</v>
      </c>
      <c r="BC30" s="145">
        <f t="shared" si="3"/>
        <v>0</v>
      </c>
      <c r="BD30" s="145">
        <f t="shared" si="4"/>
        <v>0</v>
      </c>
      <c r="BE30" s="145">
        <f t="shared" si="5"/>
        <v>0</v>
      </c>
      <c r="CA30" s="174">
        <v>1</v>
      </c>
      <c r="CB30" s="174">
        <v>1</v>
      </c>
      <c r="CZ30" s="145">
        <v>0.000379999999999825</v>
      </c>
    </row>
    <row r="31" spans="1:104" ht="12.75">
      <c r="A31" s="168">
        <v>18</v>
      </c>
      <c r="B31" s="169" t="s">
        <v>127</v>
      </c>
      <c r="C31" s="170" t="s">
        <v>128</v>
      </c>
      <c r="D31" s="171" t="s">
        <v>81</v>
      </c>
      <c r="E31" s="172">
        <v>176.8</v>
      </c>
      <c r="F31" s="172"/>
      <c r="G31" s="173">
        <f t="shared" si="0"/>
        <v>0</v>
      </c>
      <c r="O31" s="167">
        <v>2</v>
      </c>
      <c r="AA31" s="145">
        <v>2</v>
      </c>
      <c r="AB31" s="145">
        <v>1</v>
      </c>
      <c r="AC31" s="145">
        <v>1</v>
      </c>
      <c r="AZ31" s="145">
        <v>1</v>
      </c>
      <c r="BA31" s="145">
        <f t="shared" si="1"/>
        <v>0</v>
      </c>
      <c r="BB31" s="145">
        <f t="shared" si="2"/>
        <v>0</v>
      </c>
      <c r="BC31" s="145">
        <f t="shared" si="3"/>
        <v>0</v>
      </c>
      <c r="BD31" s="145">
        <f t="shared" si="4"/>
        <v>0</v>
      </c>
      <c r="BE31" s="145">
        <f t="shared" si="5"/>
        <v>0</v>
      </c>
      <c r="CA31" s="174">
        <v>2</v>
      </c>
      <c r="CB31" s="174">
        <v>1</v>
      </c>
      <c r="CZ31" s="145">
        <v>0</v>
      </c>
    </row>
    <row r="32" spans="1:104" ht="12.75">
      <c r="A32" s="168">
        <v>19</v>
      </c>
      <c r="B32" s="169" t="s">
        <v>129</v>
      </c>
      <c r="C32" s="170" t="s">
        <v>130</v>
      </c>
      <c r="D32" s="171" t="s">
        <v>86</v>
      </c>
      <c r="E32" s="172">
        <v>228.285</v>
      </c>
      <c r="F32" s="172"/>
      <c r="G32" s="173">
        <f t="shared" si="0"/>
        <v>0</v>
      </c>
      <c r="O32" s="167">
        <v>2</v>
      </c>
      <c r="AA32" s="145">
        <v>2</v>
      </c>
      <c r="AB32" s="145">
        <v>1</v>
      </c>
      <c r="AC32" s="145">
        <v>1</v>
      </c>
      <c r="AZ32" s="145">
        <v>1</v>
      </c>
      <c r="BA32" s="145">
        <f t="shared" si="1"/>
        <v>0</v>
      </c>
      <c r="BB32" s="145">
        <f t="shared" si="2"/>
        <v>0</v>
      </c>
      <c r="BC32" s="145">
        <f t="shared" si="3"/>
        <v>0</v>
      </c>
      <c r="BD32" s="145">
        <f t="shared" si="4"/>
        <v>0</v>
      </c>
      <c r="BE32" s="145">
        <f t="shared" si="5"/>
        <v>0</v>
      </c>
      <c r="CA32" s="174">
        <v>2</v>
      </c>
      <c r="CB32" s="174">
        <v>1</v>
      </c>
      <c r="CZ32" s="145">
        <v>0</v>
      </c>
    </row>
    <row r="33" spans="1:104" ht="12.75">
      <c r="A33" s="168">
        <v>20</v>
      </c>
      <c r="B33" s="169" t="s">
        <v>131</v>
      </c>
      <c r="C33" s="170" t="s">
        <v>132</v>
      </c>
      <c r="D33" s="171" t="s">
        <v>81</v>
      </c>
      <c r="E33" s="172">
        <v>20</v>
      </c>
      <c r="F33" s="172"/>
      <c r="G33" s="173">
        <f t="shared" si="0"/>
        <v>0</v>
      </c>
      <c r="O33" s="167">
        <v>2</v>
      </c>
      <c r="AA33" s="145">
        <v>2</v>
      </c>
      <c r="AB33" s="145">
        <v>1</v>
      </c>
      <c r="AC33" s="145">
        <v>1</v>
      </c>
      <c r="AZ33" s="145">
        <v>1</v>
      </c>
      <c r="BA33" s="145">
        <f t="shared" si="1"/>
        <v>0</v>
      </c>
      <c r="BB33" s="145">
        <f t="shared" si="2"/>
        <v>0</v>
      </c>
      <c r="BC33" s="145">
        <f t="shared" si="3"/>
        <v>0</v>
      </c>
      <c r="BD33" s="145">
        <f t="shared" si="4"/>
        <v>0</v>
      </c>
      <c r="BE33" s="145">
        <f t="shared" si="5"/>
        <v>0</v>
      </c>
      <c r="CA33" s="174">
        <v>2</v>
      </c>
      <c r="CB33" s="174">
        <v>1</v>
      </c>
      <c r="CZ33" s="145">
        <v>0</v>
      </c>
    </row>
    <row r="34" spans="1:57" ht="12.75">
      <c r="A34" s="175"/>
      <c r="B34" s="176" t="s">
        <v>75</v>
      </c>
      <c r="C34" s="177" t="str">
        <f>CONCATENATE(B17," ",C17)</f>
        <v>96 Bourání konstrukcí</v>
      </c>
      <c r="D34" s="178"/>
      <c r="E34" s="179"/>
      <c r="F34" s="180"/>
      <c r="G34" s="181">
        <f>SUM(G17:G33)</f>
        <v>0</v>
      </c>
      <c r="O34" s="167">
        <v>4</v>
      </c>
      <c r="BA34" s="182">
        <f>SUM(BA17:BA33)</f>
        <v>0</v>
      </c>
      <c r="BB34" s="182">
        <f>SUM(BB17:BB33)</f>
        <v>0</v>
      </c>
      <c r="BC34" s="182">
        <f>SUM(BC17:BC33)</f>
        <v>0</v>
      </c>
      <c r="BD34" s="182">
        <f>SUM(BD17:BD33)</f>
        <v>0</v>
      </c>
      <c r="BE34" s="182">
        <f>SUM(BE17:BE33)</f>
        <v>0</v>
      </c>
    </row>
    <row r="35" spans="1:15" ht="12.75">
      <c r="A35" s="160" t="s">
        <v>74</v>
      </c>
      <c r="B35" s="161" t="s">
        <v>133</v>
      </c>
      <c r="C35" s="162" t="s">
        <v>134</v>
      </c>
      <c r="D35" s="163"/>
      <c r="E35" s="164"/>
      <c r="F35" s="164"/>
      <c r="G35" s="165"/>
      <c r="H35" s="166"/>
      <c r="I35" s="166"/>
      <c r="O35" s="167">
        <v>1</v>
      </c>
    </row>
    <row r="36" spans="1:104" ht="12.75">
      <c r="A36" s="168">
        <v>21</v>
      </c>
      <c r="B36" s="169" t="s">
        <v>135</v>
      </c>
      <c r="C36" s="170" t="s">
        <v>136</v>
      </c>
      <c r="D36" s="171" t="s">
        <v>81</v>
      </c>
      <c r="E36" s="172">
        <v>51.21</v>
      </c>
      <c r="F36" s="172"/>
      <c r="G36" s="173">
        <f>E36*F36</f>
        <v>0</v>
      </c>
      <c r="O36" s="167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1</v>
      </c>
      <c r="CZ36" s="145">
        <v>0.000969999999999693</v>
      </c>
    </row>
    <row r="37" spans="1:57" ht="12.75">
      <c r="A37" s="175"/>
      <c r="B37" s="176" t="s">
        <v>75</v>
      </c>
      <c r="C37" s="177" t="str">
        <f>CONCATENATE(B35," ",C35)</f>
        <v>98 Demolice</v>
      </c>
      <c r="D37" s="178"/>
      <c r="E37" s="179"/>
      <c r="F37" s="180"/>
      <c r="G37" s="181">
        <f>SUM(G35:G36)</f>
        <v>0</v>
      </c>
      <c r="O37" s="167">
        <v>4</v>
      </c>
      <c r="BA37" s="182">
        <f>SUM(BA35:BA36)</f>
        <v>0</v>
      </c>
      <c r="BB37" s="182">
        <f>SUM(BB35:BB36)</f>
        <v>0</v>
      </c>
      <c r="BC37" s="182">
        <f>SUM(BC35:BC36)</f>
        <v>0</v>
      </c>
      <c r="BD37" s="182">
        <f>SUM(BD35:BD36)</f>
        <v>0</v>
      </c>
      <c r="BE37" s="182">
        <f>SUM(BE35:BE36)</f>
        <v>0</v>
      </c>
    </row>
    <row r="38" spans="1:15" ht="12.75">
      <c r="A38" s="160" t="s">
        <v>74</v>
      </c>
      <c r="B38" s="161" t="s">
        <v>137</v>
      </c>
      <c r="C38" s="162" t="s">
        <v>138</v>
      </c>
      <c r="D38" s="163"/>
      <c r="E38" s="164"/>
      <c r="F38" s="164"/>
      <c r="G38" s="165"/>
      <c r="H38" s="166"/>
      <c r="I38" s="166"/>
      <c r="O38" s="167">
        <v>1</v>
      </c>
    </row>
    <row r="39" spans="1:104" ht="22.5">
      <c r="A39" s="168">
        <v>22</v>
      </c>
      <c r="B39" s="169" t="s">
        <v>139</v>
      </c>
      <c r="C39" s="170" t="s">
        <v>140</v>
      </c>
      <c r="D39" s="171" t="s">
        <v>86</v>
      </c>
      <c r="E39" s="172">
        <v>191.385</v>
      </c>
      <c r="F39" s="172"/>
      <c r="G39" s="173">
        <f>E39*F39</f>
        <v>0</v>
      </c>
      <c r="O39" s="167">
        <v>2</v>
      </c>
      <c r="AA39" s="145">
        <v>1</v>
      </c>
      <c r="AB39" s="145">
        <v>7</v>
      </c>
      <c r="AC39" s="145">
        <v>7</v>
      </c>
      <c r="AZ39" s="145">
        <v>2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1</v>
      </c>
      <c r="CB39" s="174">
        <v>7</v>
      </c>
      <c r="CZ39" s="145">
        <v>0</v>
      </c>
    </row>
    <row r="40" spans="1:104" ht="22.5">
      <c r="A40" s="168">
        <v>23</v>
      </c>
      <c r="B40" s="169" t="s">
        <v>141</v>
      </c>
      <c r="C40" s="170" t="s">
        <v>142</v>
      </c>
      <c r="D40" s="171" t="s">
        <v>86</v>
      </c>
      <c r="E40" s="172">
        <v>16.77</v>
      </c>
      <c r="F40" s="172"/>
      <c r="G40" s="173">
        <f>E40*F40</f>
        <v>0</v>
      </c>
      <c r="O40" s="167">
        <v>2</v>
      </c>
      <c r="AA40" s="145">
        <v>1</v>
      </c>
      <c r="AB40" s="145">
        <v>7</v>
      </c>
      <c r="AC40" s="145">
        <v>7</v>
      </c>
      <c r="AZ40" s="145">
        <v>2</v>
      </c>
      <c r="BA40" s="145">
        <f>IF(AZ40=1,G40,0)</f>
        <v>0</v>
      </c>
      <c r="BB40" s="145">
        <f>IF(AZ40=2,G40,0)</f>
        <v>0</v>
      </c>
      <c r="BC40" s="145">
        <f>IF(AZ40=3,G40,0)</f>
        <v>0</v>
      </c>
      <c r="BD40" s="145">
        <f>IF(AZ40=4,G40,0)</f>
        <v>0</v>
      </c>
      <c r="BE40" s="145">
        <f>IF(AZ40=5,G40,0)</f>
        <v>0</v>
      </c>
      <c r="CA40" s="174">
        <v>1</v>
      </c>
      <c r="CB40" s="174">
        <v>7</v>
      </c>
      <c r="CZ40" s="145">
        <v>0.000700000000000145</v>
      </c>
    </row>
    <row r="41" spans="1:104" ht="12.75">
      <c r="A41" s="168">
        <v>24</v>
      </c>
      <c r="B41" s="169" t="s">
        <v>143</v>
      </c>
      <c r="C41" s="170" t="s">
        <v>144</v>
      </c>
      <c r="D41" s="171" t="s">
        <v>86</v>
      </c>
      <c r="E41" s="172">
        <v>33.54</v>
      </c>
      <c r="F41" s="172"/>
      <c r="G41" s="173">
        <f>E41*F41</f>
        <v>0</v>
      </c>
      <c r="O41" s="167">
        <v>2</v>
      </c>
      <c r="AA41" s="145">
        <v>3</v>
      </c>
      <c r="AB41" s="145">
        <v>7</v>
      </c>
      <c r="AC41" s="145">
        <v>62832912</v>
      </c>
      <c r="AZ41" s="145">
        <v>2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3</v>
      </c>
      <c r="CB41" s="174">
        <v>7</v>
      </c>
      <c r="CZ41" s="145">
        <v>0.00480000000000302</v>
      </c>
    </row>
    <row r="42" spans="1:104" ht="12.75">
      <c r="A42" s="168">
        <v>25</v>
      </c>
      <c r="B42" s="169" t="s">
        <v>145</v>
      </c>
      <c r="C42" s="170" t="s">
        <v>146</v>
      </c>
      <c r="D42" s="171" t="s">
        <v>62</v>
      </c>
      <c r="E42" s="172">
        <v>104.538294</v>
      </c>
      <c r="F42" s="172"/>
      <c r="G42" s="173">
        <f>E42*F42</f>
        <v>0</v>
      </c>
      <c r="O42" s="167">
        <v>2</v>
      </c>
      <c r="AA42" s="145">
        <v>7</v>
      </c>
      <c r="AB42" s="145">
        <v>1002</v>
      </c>
      <c r="AC42" s="145">
        <v>5</v>
      </c>
      <c r="AZ42" s="145">
        <v>2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74">
        <v>7</v>
      </c>
      <c r="CB42" s="174">
        <v>1002</v>
      </c>
      <c r="CZ42" s="145">
        <v>0</v>
      </c>
    </row>
    <row r="43" spans="1:57" ht="12.75">
      <c r="A43" s="175"/>
      <c r="B43" s="176" t="s">
        <v>75</v>
      </c>
      <c r="C43" s="177" t="str">
        <f>CONCATENATE(B38," ",C38)</f>
        <v>712 Živičné krytiny</v>
      </c>
      <c r="D43" s="178"/>
      <c r="E43" s="179"/>
      <c r="F43" s="180"/>
      <c r="G43" s="181">
        <f>SUM(G38:G42)</f>
        <v>0</v>
      </c>
      <c r="O43" s="167">
        <v>4</v>
      </c>
      <c r="BA43" s="182">
        <f>SUM(BA38:BA42)</f>
        <v>0</v>
      </c>
      <c r="BB43" s="182">
        <f>SUM(BB38:BB42)</f>
        <v>0</v>
      </c>
      <c r="BC43" s="182">
        <f>SUM(BC38:BC42)</f>
        <v>0</v>
      </c>
      <c r="BD43" s="182">
        <f>SUM(BD38:BD42)</f>
        <v>0</v>
      </c>
      <c r="BE43" s="182">
        <f>SUM(BE38:BE42)</f>
        <v>0</v>
      </c>
    </row>
    <row r="44" spans="1:15" ht="12.75">
      <c r="A44" s="160" t="s">
        <v>74</v>
      </c>
      <c r="B44" s="161" t="s">
        <v>147</v>
      </c>
      <c r="C44" s="162" t="s">
        <v>148</v>
      </c>
      <c r="D44" s="163"/>
      <c r="E44" s="164"/>
      <c r="F44" s="164"/>
      <c r="G44" s="165"/>
      <c r="H44" s="166"/>
      <c r="I44" s="166"/>
      <c r="O44" s="167">
        <v>1</v>
      </c>
    </row>
    <row r="45" spans="1:104" ht="12.75">
      <c r="A45" s="168">
        <v>26</v>
      </c>
      <c r="B45" s="169" t="s">
        <v>149</v>
      </c>
      <c r="C45" s="170" t="s">
        <v>150</v>
      </c>
      <c r="D45" s="171" t="s">
        <v>91</v>
      </c>
      <c r="E45" s="172">
        <v>10</v>
      </c>
      <c r="F45" s="172"/>
      <c r="G45" s="173">
        <f>E45*F45</f>
        <v>0</v>
      </c>
      <c r="O45" s="167">
        <v>2</v>
      </c>
      <c r="AA45" s="145">
        <v>1</v>
      </c>
      <c r="AB45" s="145">
        <v>7</v>
      </c>
      <c r="AC45" s="145">
        <v>7</v>
      </c>
      <c r="AZ45" s="145">
        <v>2</v>
      </c>
      <c r="BA45" s="145">
        <f>IF(AZ45=1,G45,0)</f>
        <v>0</v>
      </c>
      <c r="BB45" s="145">
        <f>IF(AZ45=2,G45,0)</f>
        <v>0</v>
      </c>
      <c r="BC45" s="145">
        <f>IF(AZ45=3,G45,0)</f>
        <v>0</v>
      </c>
      <c r="BD45" s="145">
        <f>IF(AZ45=4,G45,0)</f>
        <v>0</v>
      </c>
      <c r="BE45" s="145">
        <f>IF(AZ45=5,G45,0)</f>
        <v>0</v>
      </c>
      <c r="CA45" s="174">
        <v>1</v>
      </c>
      <c r="CB45" s="174">
        <v>7</v>
      </c>
      <c r="CZ45" s="145">
        <v>0</v>
      </c>
    </row>
    <row r="46" spans="1:104" ht="12.75">
      <c r="A46" s="168">
        <v>27</v>
      </c>
      <c r="B46" s="169" t="s">
        <v>151</v>
      </c>
      <c r="C46" s="170" t="s">
        <v>152</v>
      </c>
      <c r="D46" s="171" t="s">
        <v>106</v>
      </c>
      <c r="E46" s="172">
        <v>2</v>
      </c>
      <c r="F46" s="172"/>
      <c r="G46" s="173">
        <f>E46*F46</f>
        <v>0</v>
      </c>
      <c r="O46" s="167">
        <v>2</v>
      </c>
      <c r="AA46" s="145">
        <v>1</v>
      </c>
      <c r="AB46" s="145">
        <v>7</v>
      </c>
      <c r="AC46" s="145">
        <v>7</v>
      </c>
      <c r="AZ46" s="145">
        <v>2</v>
      </c>
      <c r="BA46" s="145">
        <f>IF(AZ46=1,G46,0)</f>
        <v>0</v>
      </c>
      <c r="BB46" s="145">
        <f>IF(AZ46=2,G46,0)</f>
        <v>0</v>
      </c>
      <c r="BC46" s="145">
        <f>IF(AZ46=3,G46,0)</f>
        <v>0</v>
      </c>
      <c r="BD46" s="145">
        <f>IF(AZ46=4,G46,0)</f>
        <v>0</v>
      </c>
      <c r="BE46" s="145">
        <f>IF(AZ46=5,G46,0)</f>
        <v>0</v>
      </c>
      <c r="CA46" s="174">
        <v>1</v>
      </c>
      <c r="CB46" s="174">
        <v>7</v>
      </c>
      <c r="CZ46" s="145">
        <v>0</v>
      </c>
    </row>
    <row r="47" spans="1:104" ht="12.75">
      <c r="A47" s="168">
        <v>28</v>
      </c>
      <c r="B47" s="169" t="s">
        <v>153</v>
      </c>
      <c r="C47" s="170" t="s">
        <v>154</v>
      </c>
      <c r="D47" s="171" t="s">
        <v>62</v>
      </c>
      <c r="E47" s="172">
        <v>12.91</v>
      </c>
      <c r="F47" s="172"/>
      <c r="G47" s="173">
        <f>E47*F47</f>
        <v>0</v>
      </c>
      <c r="O47" s="167">
        <v>2</v>
      </c>
      <c r="AA47" s="145">
        <v>7</v>
      </c>
      <c r="AB47" s="145">
        <v>1002</v>
      </c>
      <c r="AC47" s="145">
        <v>5</v>
      </c>
      <c r="AZ47" s="145">
        <v>2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A47" s="174">
        <v>7</v>
      </c>
      <c r="CB47" s="174">
        <v>1002</v>
      </c>
      <c r="CZ47" s="145">
        <v>0</v>
      </c>
    </row>
    <row r="48" spans="1:57" ht="12.75">
      <c r="A48" s="175"/>
      <c r="B48" s="176" t="s">
        <v>75</v>
      </c>
      <c r="C48" s="177" t="str">
        <f>CONCATENATE(B44," ",C44)</f>
        <v>721 Vnitřní kanalizace</v>
      </c>
      <c r="D48" s="178"/>
      <c r="E48" s="179"/>
      <c r="F48" s="180"/>
      <c r="G48" s="181">
        <f>SUM(G44:G47)</f>
        <v>0</v>
      </c>
      <c r="O48" s="167">
        <v>4</v>
      </c>
      <c r="BA48" s="182">
        <f>SUM(BA44:BA47)</f>
        <v>0</v>
      </c>
      <c r="BB48" s="182">
        <f>SUM(BB44:BB47)</f>
        <v>0</v>
      </c>
      <c r="BC48" s="182">
        <f>SUM(BC44:BC47)</f>
        <v>0</v>
      </c>
      <c r="BD48" s="182">
        <f>SUM(BD44:BD47)</f>
        <v>0</v>
      </c>
      <c r="BE48" s="182">
        <f>SUM(BE44:BE47)</f>
        <v>0</v>
      </c>
    </row>
    <row r="49" spans="1:15" ht="12.75">
      <c r="A49" s="160" t="s">
        <v>74</v>
      </c>
      <c r="B49" s="161" t="s">
        <v>155</v>
      </c>
      <c r="C49" s="162" t="s">
        <v>156</v>
      </c>
      <c r="D49" s="163"/>
      <c r="E49" s="164"/>
      <c r="F49" s="164"/>
      <c r="G49" s="165"/>
      <c r="H49" s="166"/>
      <c r="I49" s="166"/>
      <c r="O49" s="167">
        <v>1</v>
      </c>
    </row>
    <row r="50" spans="1:104" ht="12.75">
      <c r="A50" s="168">
        <v>29</v>
      </c>
      <c r="B50" s="169" t="s">
        <v>157</v>
      </c>
      <c r="C50" s="170" t="s">
        <v>158</v>
      </c>
      <c r="D50" s="171" t="s">
        <v>91</v>
      </c>
      <c r="E50" s="172">
        <v>20</v>
      </c>
      <c r="F50" s="172"/>
      <c r="G50" s="173">
        <f>E50*F50</f>
        <v>0</v>
      </c>
      <c r="O50" s="167">
        <v>2</v>
      </c>
      <c r="AA50" s="145">
        <v>1</v>
      </c>
      <c r="AB50" s="145">
        <v>7</v>
      </c>
      <c r="AC50" s="145">
        <v>7</v>
      </c>
      <c r="AZ50" s="145">
        <v>2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1</v>
      </c>
      <c r="CB50" s="174">
        <v>7</v>
      </c>
      <c r="CZ50" s="145">
        <v>0.000249999999999861</v>
      </c>
    </row>
    <row r="51" spans="1:104" ht="12.75">
      <c r="A51" s="168">
        <v>30</v>
      </c>
      <c r="B51" s="169" t="s">
        <v>159</v>
      </c>
      <c r="C51" s="170" t="s">
        <v>160</v>
      </c>
      <c r="D51" s="171" t="s">
        <v>62</v>
      </c>
      <c r="E51" s="172">
        <v>12.34</v>
      </c>
      <c r="F51" s="172"/>
      <c r="G51" s="173">
        <f>E51*F51</f>
        <v>0</v>
      </c>
      <c r="O51" s="167">
        <v>2</v>
      </c>
      <c r="AA51" s="145">
        <v>7</v>
      </c>
      <c r="AB51" s="145">
        <v>1002</v>
      </c>
      <c r="AC51" s="145">
        <v>5</v>
      </c>
      <c r="AZ51" s="145">
        <v>2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4">
        <v>7</v>
      </c>
      <c r="CB51" s="174">
        <v>1002</v>
      </c>
      <c r="CZ51" s="145">
        <v>0</v>
      </c>
    </row>
    <row r="52" spans="1:57" ht="12.75">
      <c r="A52" s="175"/>
      <c r="B52" s="176" t="s">
        <v>75</v>
      </c>
      <c r="C52" s="177" t="str">
        <f>CONCATENATE(B49," ",C49)</f>
        <v>723 Vnitřní plynovod</v>
      </c>
      <c r="D52" s="178"/>
      <c r="E52" s="179"/>
      <c r="F52" s="180"/>
      <c r="G52" s="181">
        <f>SUM(G49:G51)</f>
        <v>0</v>
      </c>
      <c r="O52" s="167">
        <v>4</v>
      </c>
      <c r="BA52" s="182">
        <f>SUM(BA49:BA51)</f>
        <v>0</v>
      </c>
      <c r="BB52" s="182">
        <f>SUM(BB49:BB51)</f>
        <v>0</v>
      </c>
      <c r="BC52" s="182">
        <f>SUM(BC49:BC51)</f>
        <v>0</v>
      </c>
      <c r="BD52" s="182">
        <f>SUM(BD49:BD51)</f>
        <v>0</v>
      </c>
      <c r="BE52" s="182">
        <f>SUM(BE49:BE51)</f>
        <v>0</v>
      </c>
    </row>
    <row r="53" spans="1:15" ht="12.75">
      <c r="A53" s="160" t="s">
        <v>74</v>
      </c>
      <c r="B53" s="161" t="s">
        <v>161</v>
      </c>
      <c r="C53" s="162" t="s">
        <v>162</v>
      </c>
      <c r="D53" s="163"/>
      <c r="E53" s="164"/>
      <c r="F53" s="164"/>
      <c r="G53" s="165"/>
      <c r="H53" s="166"/>
      <c r="I53" s="166"/>
      <c r="O53" s="167">
        <v>1</v>
      </c>
    </row>
    <row r="54" spans="1:104" ht="12.75">
      <c r="A54" s="168">
        <v>31</v>
      </c>
      <c r="B54" s="169" t="s">
        <v>163</v>
      </c>
      <c r="C54" s="170" t="s">
        <v>164</v>
      </c>
      <c r="D54" s="171" t="s">
        <v>165</v>
      </c>
      <c r="E54" s="172">
        <v>1</v>
      </c>
      <c r="F54" s="172"/>
      <c r="G54" s="173">
        <f>E54*F54</f>
        <v>0</v>
      </c>
      <c r="O54" s="167">
        <v>2</v>
      </c>
      <c r="AA54" s="145">
        <v>1</v>
      </c>
      <c r="AB54" s="145">
        <v>7</v>
      </c>
      <c r="AC54" s="145">
        <v>7</v>
      </c>
      <c r="AZ54" s="145">
        <v>2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1</v>
      </c>
      <c r="CB54" s="174">
        <v>7</v>
      </c>
      <c r="CZ54" s="145">
        <v>0</v>
      </c>
    </row>
    <row r="55" spans="1:104" ht="12.75">
      <c r="A55" s="168">
        <v>32</v>
      </c>
      <c r="B55" s="169" t="s">
        <v>166</v>
      </c>
      <c r="C55" s="170" t="s">
        <v>167</v>
      </c>
      <c r="D55" s="171" t="s">
        <v>165</v>
      </c>
      <c r="E55" s="172">
        <v>1</v>
      </c>
      <c r="F55" s="172"/>
      <c r="G55" s="173">
        <f>E55*F55</f>
        <v>0</v>
      </c>
      <c r="O55" s="167">
        <v>2</v>
      </c>
      <c r="AA55" s="145">
        <v>1</v>
      </c>
      <c r="AB55" s="145">
        <v>7</v>
      </c>
      <c r="AC55" s="145">
        <v>7</v>
      </c>
      <c r="AZ55" s="145">
        <v>2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4">
        <v>1</v>
      </c>
      <c r="CB55" s="174">
        <v>7</v>
      </c>
      <c r="CZ55" s="145">
        <v>0</v>
      </c>
    </row>
    <row r="56" spans="1:104" ht="12.75">
      <c r="A56" s="168">
        <v>33</v>
      </c>
      <c r="B56" s="169" t="s">
        <v>168</v>
      </c>
      <c r="C56" s="170" t="s">
        <v>169</v>
      </c>
      <c r="D56" s="171" t="s">
        <v>165</v>
      </c>
      <c r="E56" s="172">
        <v>1</v>
      </c>
      <c r="F56" s="172"/>
      <c r="G56" s="173">
        <f>E56*F56</f>
        <v>0</v>
      </c>
      <c r="O56" s="167">
        <v>2</v>
      </c>
      <c r="AA56" s="145">
        <v>1</v>
      </c>
      <c r="AB56" s="145">
        <v>7</v>
      </c>
      <c r="AC56" s="145">
        <v>7</v>
      </c>
      <c r="AZ56" s="145">
        <v>2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</v>
      </c>
      <c r="CB56" s="174">
        <v>7</v>
      </c>
      <c r="CZ56" s="145">
        <v>0</v>
      </c>
    </row>
    <row r="57" spans="1:104" ht="12.75">
      <c r="A57" s="168">
        <v>34</v>
      </c>
      <c r="B57" s="169" t="s">
        <v>170</v>
      </c>
      <c r="C57" s="170" t="s">
        <v>171</v>
      </c>
      <c r="D57" s="171" t="s">
        <v>62</v>
      </c>
      <c r="E57" s="172">
        <v>3.095</v>
      </c>
      <c r="F57" s="172"/>
      <c r="G57" s="173">
        <f>E57*F57</f>
        <v>0</v>
      </c>
      <c r="O57" s="167">
        <v>2</v>
      </c>
      <c r="AA57" s="145">
        <v>7</v>
      </c>
      <c r="AB57" s="145">
        <v>1002</v>
      </c>
      <c r="AC57" s="145">
        <v>5</v>
      </c>
      <c r="AZ57" s="145">
        <v>2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4">
        <v>7</v>
      </c>
      <c r="CB57" s="174">
        <v>1002</v>
      </c>
      <c r="CZ57" s="145">
        <v>0</v>
      </c>
    </row>
    <row r="58" spans="1:57" ht="12.75">
      <c r="A58" s="175"/>
      <c r="B58" s="176" t="s">
        <v>75</v>
      </c>
      <c r="C58" s="177" t="str">
        <f>CONCATENATE(B53," ",C53)</f>
        <v>725 Zařizovací předměty</v>
      </c>
      <c r="D58" s="178"/>
      <c r="E58" s="179"/>
      <c r="F58" s="180"/>
      <c r="G58" s="181">
        <f>SUM(G53:G57)</f>
        <v>0</v>
      </c>
      <c r="O58" s="167">
        <v>4</v>
      </c>
      <c r="BA58" s="182">
        <f>SUM(BA53:BA57)</f>
        <v>0</v>
      </c>
      <c r="BB58" s="182">
        <f>SUM(BB53:BB57)</f>
        <v>0</v>
      </c>
      <c r="BC58" s="182">
        <f>SUM(BC53:BC57)</f>
        <v>0</v>
      </c>
      <c r="BD58" s="182">
        <f>SUM(BD53:BD57)</f>
        <v>0</v>
      </c>
      <c r="BE58" s="182">
        <f>SUM(BE53:BE57)</f>
        <v>0</v>
      </c>
    </row>
    <row r="59" spans="1:15" ht="12.75">
      <c r="A59" s="160" t="s">
        <v>74</v>
      </c>
      <c r="B59" s="161" t="s">
        <v>172</v>
      </c>
      <c r="C59" s="162" t="s">
        <v>173</v>
      </c>
      <c r="D59" s="163"/>
      <c r="E59" s="164"/>
      <c r="F59" s="164"/>
      <c r="G59" s="165"/>
      <c r="H59" s="166"/>
      <c r="I59" s="166"/>
      <c r="O59" s="167">
        <v>1</v>
      </c>
    </row>
    <row r="60" spans="1:104" ht="12.75">
      <c r="A60" s="168">
        <v>35</v>
      </c>
      <c r="B60" s="169" t="s">
        <v>174</v>
      </c>
      <c r="C60" s="170" t="s">
        <v>175</v>
      </c>
      <c r="D60" s="171" t="s">
        <v>91</v>
      </c>
      <c r="E60" s="172">
        <v>10.8</v>
      </c>
      <c r="F60" s="172"/>
      <c r="G60" s="173">
        <f>E60*F60</f>
        <v>0</v>
      </c>
      <c r="O60" s="167">
        <v>2</v>
      </c>
      <c r="AA60" s="145">
        <v>1</v>
      </c>
      <c r="AB60" s="145">
        <v>7</v>
      </c>
      <c r="AC60" s="145">
        <v>7</v>
      </c>
      <c r="AZ60" s="145">
        <v>2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4">
        <v>1</v>
      </c>
      <c r="CB60" s="174">
        <v>7</v>
      </c>
      <c r="CZ60" s="145">
        <v>0</v>
      </c>
    </row>
    <row r="61" spans="1:104" ht="12.75">
      <c r="A61" s="168">
        <v>36</v>
      </c>
      <c r="B61" s="169" t="s">
        <v>176</v>
      </c>
      <c r="C61" s="170" t="s">
        <v>177</v>
      </c>
      <c r="D61" s="171" t="s">
        <v>91</v>
      </c>
      <c r="E61" s="172">
        <v>74.8</v>
      </c>
      <c r="F61" s="172"/>
      <c r="G61" s="173">
        <f>E61*F61</f>
        <v>0</v>
      </c>
      <c r="O61" s="167">
        <v>2</v>
      </c>
      <c r="AA61" s="145">
        <v>1</v>
      </c>
      <c r="AB61" s="145">
        <v>7</v>
      </c>
      <c r="AC61" s="145">
        <v>7</v>
      </c>
      <c r="AZ61" s="145">
        <v>2</v>
      </c>
      <c r="BA61" s="145">
        <f>IF(AZ61=1,G61,0)</f>
        <v>0</v>
      </c>
      <c r="BB61" s="145">
        <f>IF(AZ61=2,G61,0)</f>
        <v>0</v>
      </c>
      <c r="BC61" s="145">
        <f>IF(AZ61=3,G61,0)</f>
        <v>0</v>
      </c>
      <c r="BD61" s="145">
        <f>IF(AZ61=4,G61,0)</f>
        <v>0</v>
      </c>
      <c r="BE61" s="145">
        <f>IF(AZ61=5,G61,0)</f>
        <v>0</v>
      </c>
      <c r="CA61" s="174">
        <v>1</v>
      </c>
      <c r="CB61" s="174">
        <v>7</v>
      </c>
      <c r="CZ61" s="145">
        <v>0</v>
      </c>
    </row>
    <row r="62" spans="1:104" ht="12.75">
      <c r="A62" s="168">
        <v>37</v>
      </c>
      <c r="B62" s="169" t="s">
        <v>178</v>
      </c>
      <c r="C62" s="170" t="s">
        <v>179</v>
      </c>
      <c r="D62" s="171" t="s">
        <v>62</v>
      </c>
      <c r="E62" s="172">
        <v>23.8368</v>
      </c>
      <c r="F62" s="172"/>
      <c r="G62" s="173">
        <f>E62*F62</f>
        <v>0</v>
      </c>
      <c r="O62" s="167">
        <v>2</v>
      </c>
      <c r="AA62" s="145">
        <v>7</v>
      </c>
      <c r="AB62" s="145">
        <v>1002</v>
      </c>
      <c r="AC62" s="145">
        <v>5</v>
      </c>
      <c r="AZ62" s="145">
        <v>2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7</v>
      </c>
      <c r="CB62" s="174">
        <v>1002</v>
      </c>
      <c r="CZ62" s="145">
        <v>0</v>
      </c>
    </row>
    <row r="63" spans="1:57" ht="12.75">
      <c r="A63" s="175"/>
      <c r="B63" s="176" t="s">
        <v>75</v>
      </c>
      <c r="C63" s="177" t="str">
        <f>CONCATENATE(B59," ",C59)</f>
        <v>764 Konstrukce klempířské</v>
      </c>
      <c r="D63" s="178"/>
      <c r="E63" s="179"/>
      <c r="F63" s="180"/>
      <c r="G63" s="181">
        <f>SUM(G59:G62)</f>
        <v>0</v>
      </c>
      <c r="O63" s="167">
        <v>4</v>
      </c>
      <c r="BA63" s="182">
        <f>SUM(BA59:BA62)</f>
        <v>0</v>
      </c>
      <c r="BB63" s="182">
        <f>SUM(BB59:BB62)</f>
        <v>0</v>
      </c>
      <c r="BC63" s="182">
        <f>SUM(BC59:BC62)</f>
        <v>0</v>
      </c>
      <c r="BD63" s="182">
        <f>SUM(BD59:BD62)</f>
        <v>0</v>
      </c>
      <c r="BE63" s="182">
        <f>SUM(BE59:BE62)</f>
        <v>0</v>
      </c>
    </row>
    <row r="64" spans="1:15" ht="12.75">
      <c r="A64" s="160" t="s">
        <v>74</v>
      </c>
      <c r="B64" s="161" t="s">
        <v>180</v>
      </c>
      <c r="C64" s="162" t="s">
        <v>181</v>
      </c>
      <c r="D64" s="163"/>
      <c r="E64" s="164"/>
      <c r="F64" s="164"/>
      <c r="G64" s="165"/>
      <c r="H64" s="166"/>
      <c r="I64" s="166"/>
      <c r="O64" s="167">
        <v>1</v>
      </c>
    </row>
    <row r="65" spans="1:104" ht="12.75">
      <c r="A65" s="168">
        <v>38</v>
      </c>
      <c r="B65" s="169" t="s">
        <v>182</v>
      </c>
      <c r="C65" s="170" t="s">
        <v>183</v>
      </c>
      <c r="D65" s="171" t="s">
        <v>106</v>
      </c>
      <c r="E65" s="172">
        <v>1</v>
      </c>
      <c r="F65" s="172"/>
      <c r="G65" s="173">
        <f aca="true" t="shared" si="6" ref="G65:G70">E65*F65</f>
        <v>0</v>
      </c>
      <c r="O65" s="167">
        <v>2</v>
      </c>
      <c r="AA65" s="145">
        <v>1</v>
      </c>
      <c r="AB65" s="145">
        <v>7</v>
      </c>
      <c r="AC65" s="145">
        <v>7</v>
      </c>
      <c r="AZ65" s="145">
        <v>2</v>
      </c>
      <c r="BA65" s="145">
        <f aca="true" t="shared" si="7" ref="BA65:BA70">IF(AZ65=1,G65,0)</f>
        <v>0</v>
      </c>
      <c r="BB65" s="145">
        <f aca="true" t="shared" si="8" ref="BB65:BB70">IF(AZ65=2,G65,0)</f>
        <v>0</v>
      </c>
      <c r="BC65" s="145">
        <f aca="true" t="shared" si="9" ref="BC65:BC70">IF(AZ65=3,G65,0)</f>
        <v>0</v>
      </c>
      <c r="BD65" s="145">
        <f aca="true" t="shared" si="10" ref="BD65:BD70">IF(AZ65=4,G65,0)</f>
        <v>0</v>
      </c>
      <c r="BE65" s="145">
        <f aca="true" t="shared" si="11" ref="BE65:BE70">IF(AZ65=5,G65,0)</f>
        <v>0</v>
      </c>
      <c r="CA65" s="174">
        <v>1</v>
      </c>
      <c r="CB65" s="174">
        <v>7</v>
      </c>
      <c r="CZ65" s="145">
        <v>0</v>
      </c>
    </row>
    <row r="66" spans="1:104" ht="12.75">
      <c r="A66" s="168">
        <v>39</v>
      </c>
      <c r="B66" s="169" t="s">
        <v>184</v>
      </c>
      <c r="C66" s="170" t="s">
        <v>185</v>
      </c>
      <c r="D66" s="171" t="s">
        <v>86</v>
      </c>
      <c r="E66" s="172">
        <v>25</v>
      </c>
      <c r="F66" s="172"/>
      <c r="G66" s="173">
        <f t="shared" si="6"/>
        <v>0</v>
      </c>
      <c r="O66" s="167">
        <v>2</v>
      </c>
      <c r="AA66" s="145">
        <v>1</v>
      </c>
      <c r="AB66" s="145">
        <v>7</v>
      </c>
      <c r="AC66" s="145">
        <v>7</v>
      </c>
      <c r="AZ66" s="145">
        <v>2</v>
      </c>
      <c r="BA66" s="145">
        <f t="shared" si="7"/>
        <v>0</v>
      </c>
      <c r="BB66" s="145">
        <f t="shared" si="8"/>
        <v>0</v>
      </c>
      <c r="BC66" s="145">
        <f t="shared" si="9"/>
        <v>0</v>
      </c>
      <c r="BD66" s="145">
        <f t="shared" si="10"/>
        <v>0</v>
      </c>
      <c r="BE66" s="145">
        <f t="shared" si="11"/>
        <v>0</v>
      </c>
      <c r="CA66" s="174">
        <v>1</v>
      </c>
      <c r="CB66" s="174">
        <v>7</v>
      </c>
      <c r="CZ66" s="145">
        <v>0</v>
      </c>
    </row>
    <row r="67" spans="1:104" ht="12.75">
      <c r="A67" s="168">
        <v>40</v>
      </c>
      <c r="B67" s="169" t="s">
        <v>186</v>
      </c>
      <c r="C67" s="170" t="s">
        <v>187</v>
      </c>
      <c r="D67" s="171" t="s">
        <v>86</v>
      </c>
      <c r="E67" s="172">
        <v>25</v>
      </c>
      <c r="F67" s="172"/>
      <c r="G67" s="173">
        <f t="shared" si="6"/>
        <v>0</v>
      </c>
      <c r="O67" s="167">
        <v>2</v>
      </c>
      <c r="AA67" s="145">
        <v>1</v>
      </c>
      <c r="AB67" s="145">
        <v>7</v>
      </c>
      <c r="AC67" s="145">
        <v>7</v>
      </c>
      <c r="AZ67" s="145">
        <v>2</v>
      </c>
      <c r="BA67" s="145">
        <f t="shared" si="7"/>
        <v>0</v>
      </c>
      <c r="BB67" s="145">
        <f t="shared" si="8"/>
        <v>0</v>
      </c>
      <c r="BC67" s="145">
        <f t="shared" si="9"/>
        <v>0</v>
      </c>
      <c r="BD67" s="145">
        <f t="shared" si="10"/>
        <v>0</v>
      </c>
      <c r="BE67" s="145">
        <f t="shared" si="11"/>
        <v>0</v>
      </c>
      <c r="CA67" s="174">
        <v>1</v>
      </c>
      <c r="CB67" s="174">
        <v>7</v>
      </c>
      <c r="CZ67" s="145">
        <v>0</v>
      </c>
    </row>
    <row r="68" spans="1:104" ht="12.75">
      <c r="A68" s="168">
        <v>41</v>
      </c>
      <c r="B68" s="169" t="s">
        <v>188</v>
      </c>
      <c r="C68" s="170" t="s">
        <v>189</v>
      </c>
      <c r="D68" s="171" t="s">
        <v>91</v>
      </c>
      <c r="E68" s="172">
        <v>3.6</v>
      </c>
      <c r="F68" s="172"/>
      <c r="G68" s="173">
        <f t="shared" si="6"/>
        <v>0</v>
      </c>
      <c r="O68" s="167">
        <v>2</v>
      </c>
      <c r="AA68" s="145">
        <v>1</v>
      </c>
      <c r="AB68" s="145">
        <v>7</v>
      </c>
      <c r="AC68" s="145">
        <v>7</v>
      </c>
      <c r="AZ68" s="145">
        <v>2</v>
      </c>
      <c r="BA68" s="145">
        <f t="shared" si="7"/>
        <v>0</v>
      </c>
      <c r="BB68" s="145">
        <f t="shared" si="8"/>
        <v>0</v>
      </c>
      <c r="BC68" s="145">
        <f t="shared" si="9"/>
        <v>0</v>
      </c>
      <c r="BD68" s="145">
        <f t="shared" si="10"/>
        <v>0</v>
      </c>
      <c r="BE68" s="145">
        <f t="shared" si="11"/>
        <v>0</v>
      </c>
      <c r="CA68" s="174">
        <v>1</v>
      </c>
      <c r="CB68" s="174">
        <v>7</v>
      </c>
      <c r="CZ68" s="145">
        <v>0</v>
      </c>
    </row>
    <row r="69" spans="1:104" ht="12.75">
      <c r="A69" s="168">
        <v>42</v>
      </c>
      <c r="B69" s="169" t="s">
        <v>190</v>
      </c>
      <c r="C69" s="170" t="s">
        <v>191</v>
      </c>
      <c r="D69" s="171" t="s">
        <v>165</v>
      </c>
      <c r="E69" s="172">
        <v>1</v>
      </c>
      <c r="F69" s="172"/>
      <c r="G69" s="173">
        <f t="shared" si="6"/>
        <v>0</v>
      </c>
      <c r="O69" s="167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 t="shared" si="7"/>
        <v>0</v>
      </c>
      <c r="BB69" s="145">
        <f t="shared" si="8"/>
        <v>0</v>
      </c>
      <c r="BC69" s="145">
        <f t="shared" si="9"/>
        <v>0</v>
      </c>
      <c r="BD69" s="145">
        <f t="shared" si="10"/>
        <v>0</v>
      </c>
      <c r="BE69" s="145">
        <f t="shared" si="11"/>
        <v>0</v>
      </c>
      <c r="CA69" s="174">
        <v>1</v>
      </c>
      <c r="CB69" s="174">
        <v>7</v>
      </c>
      <c r="CZ69" s="145">
        <v>6</v>
      </c>
    </row>
    <row r="70" spans="1:104" ht="12.75">
      <c r="A70" s="168">
        <v>43</v>
      </c>
      <c r="B70" s="169" t="s">
        <v>192</v>
      </c>
      <c r="C70" s="170" t="s">
        <v>193</v>
      </c>
      <c r="D70" s="171" t="s">
        <v>62</v>
      </c>
      <c r="E70" s="172">
        <v>1609.221</v>
      </c>
      <c r="F70" s="172"/>
      <c r="G70" s="173">
        <f t="shared" si="6"/>
        <v>0</v>
      </c>
      <c r="O70" s="167">
        <v>2</v>
      </c>
      <c r="AA70" s="145">
        <v>7</v>
      </c>
      <c r="AB70" s="145">
        <v>1002</v>
      </c>
      <c r="AC70" s="145">
        <v>5</v>
      </c>
      <c r="AZ70" s="145">
        <v>2</v>
      </c>
      <c r="BA70" s="145">
        <f t="shared" si="7"/>
        <v>0</v>
      </c>
      <c r="BB70" s="145">
        <f t="shared" si="8"/>
        <v>0</v>
      </c>
      <c r="BC70" s="145">
        <f t="shared" si="9"/>
        <v>0</v>
      </c>
      <c r="BD70" s="145">
        <f t="shared" si="10"/>
        <v>0</v>
      </c>
      <c r="BE70" s="145">
        <f t="shared" si="11"/>
        <v>0</v>
      </c>
      <c r="CA70" s="174">
        <v>7</v>
      </c>
      <c r="CB70" s="174">
        <v>1002</v>
      </c>
      <c r="CZ70" s="145">
        <v>0</v>
      </c>
    </row>
    <row r="71" spans="1:57" ht="12.75">
      <c r="A71" s="175"/>
      <c r="B71" s="176" t="s">
        <v>75</v>
      </c>
      <c r="C71" s="177" t="str">
        <f>CONCATENATE(B64," ",C64)</f>
        <v>767 Konstrukce zámečnické</v>
      </c>
      <c r="D71" s="178"/>
      <c r="E71" s="179"/>
      <c r="F71" s="180"/>
      <c r="G71" s="181">
        <f>SUM(G64:G70)</f>
        <v>0</v>
      </c>
      <c r="O71" s="167">
        <v>4</v>
      </c>
      <c r="BA71" s="182">
        <f>SUM(BA64:BA70)</f>
        <v>0</v>
      </c>
      <c r="BB71" s="182">
        <f>SUM(BB64:BB70)</f>
        <v>0</v>
      </c>
      <c r="BC71" s="182">
        <f>SUM(BC64:BC70)</f>
        <v>0</v>
      </c>
      <c r="BD71" s="182">
        <f>SUM(BD64:BD70)</f>
        <v>0</v>
      </c>
      <c r="BE71" s="182">
        <f>SUM(BE64:BE70)</f>
        <v>0</v>
      </c>
    </row>
    <row r="72" spans="1:15" ht="12.75">
      <c r="A72" s="160" t="s">
        <v>74</v>
      </c>
      <c r="B72" s="161" t="s">
        <v>194</v>
      </c>
      <c r="C72" s="162" t="s">
        <v>195</v>
      </c>
      <c r="D72" s="163"/>
      <c r="E72" s="164"/>
      <c r="F72" s="164"/>
      <c r="G72" s="165"/>
      <c r="H72" s="166"/>
      <c r="I72" s="166"/>
      <c r="O72" s="167">
        <v>1</v>
      </c>
    </row>
    <row r="73" spans="1:104" ht="12.75">
      <c r="A73" s="168">
        <v>44</v>
      </c>
      <c r="B73" s="169" t="s">
        <v>196</v>
      </c>
      <c r="C73" s="170" t="s">
        <v>197</v>
      </c>
      <c r="D73" s="171" t="s">
        <v>106</v>
      </c>
      <c r="E73" s="172">
        <v>1</v>
      </c>
      <c r="F73" s="172"/>
      <c r="G73" s="173">
        <f>E73*F73</f>
        <v>0</v>
      </c>
      <c r="O73" s="167">
        <v>2</v>
      </c>
      <c r="AA73" s="145">
        <v>1</v>
      </c>
      <c r="AB73" s="145">
        <v>9</v>
      </c>
      <c r="AC73" s="145">
        <v>9</v>
      </c>
      <c r="AZ73" s="145">
        <v>4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4">
        <v>1</v>
      </c>
      <c r="CB73" s="174">
        <v>9</v>
      </c>
      <c r="CZ73" s="145">
        <v>0</v>
      </c>
    </row>
    <row r="74" spans="1:57" ht="12.75">
      <c r="A74" s="175"/>
      <c r="B74" s="176" t="s">
        <v>75</v>
      </c>
      <c r="C74" s="177" t="str">
        <f>CONCATENATE(B72," ",C72)</f>
        <v>M33 Montáže dopravních zařízení a vah-výtahy</v>
      </c>
      <c r="D74" s="178"/>
      <c r="E74" s="179"/>
      <c r="F74" s="180"/>
      <c r="G74" s="181">
        <f>SUM(G72:G73)</f>
        <v>0</v>
      </c>
      <c r="O74" s="167">
        <v>4</v>
      </c>
      <c r="BA74" s="182">
        <f>SUM(BA72:BA73)</f>
        <v>0</v>
      </c>
      <c r="BB74" s="182">
        <f>SUM(BB72:BB73)</f>
        <v>0</v>
      </c>
      <c r="BC74" s="182">
        <f>SUM(BC72:BC73)</f>
        <v>0</v>
      </c>
      <c r="BD74" s="182">
        <f>SUM(BD72:BD73)</f>
        <v>0</v>
      </c>
      <c r="BE74" s="182">
        <f>SUM(BE72:BE73)</f>
        <v>0</v>
      </c>
    </row>
    <row r="75" spans="1:15" ht="12.75">
      <c r="A75" s="160" t="s">
        <v>74</v>
      </c>
      <c r="B75" s="161" t="s">
        <v>198</v>
      </c>
      <c r="C75" s="162" t="s">
        <v>199</v>
      </c>
      <c r="D75" s="163"/>
      <c r="E75" s="164"/>
      <c r="F75" s="164"/>
      <c r="G75" s="165"/>
      <c r="H75" s="166"/>
      <c r="I75" s="166"/>
      <c r="O75" s="167">
        <v>1</v>
      </c>
    </row>
    <row r="76" spans="1:104" ht="22.5">
      <c r="A76" s="168">
        <v>45</v>
      </c>
      <c r="B76" s="169" t="s">
        <v>200</v>
      </c>
      <c r="C76" s="170" t="s">
        <v>201</v>
      </c>
      <c r="D76" s="171" t="s">
        <v>106</v>
      </c>
      <c r="E76" s="172">
        <v>1</v>
      </c>
      <c r="F76" s="172"/>
      <c r="G76" s="173">
        <f>E76*F76</f>
        <v>0</v>
      </c>
      <c r="O76" s="167">
        <v>2</v>
      </c>
      <c r="AA76" s="145">
        <v>1</v>
      </c>
      <c r="AB76" s="145">
        <v>7</v>
      </c>
      <c r="AC76" s="145">
        <v>7</v>
      </c>
      <c r="AZ76" s="145">
        <v>4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4">
        <v>1</v>
      </c>
      <c r="CB76" s="174">
        <v>7</v>
      </c>
      <c r="CZ76" s="145">
        <v>0</v>
      </c>
    </row>
    <row r="77" spans="1:57" ht="12.75">
      <c r="A77" s="175"/>
      <c r="B77" s="176" t="s">
        <v>75</v>
      </c>
      <c r="C77" s="177" t="str">
        <f>CONCATENATE(B75," ",C75)</f>
        <v>M34 Montáže energetických a tepelných zařízení</v>
      </c>
      <c r="D77" s="178"/>
      <c r="E77" s="179"/>
      <c r="F77" s="180"/>
      <c r="G77" s="181">
        <f>SUM(G75:G76)</f>
        <v>0</v>
      </c>
      <c r="O77" s="167">
        <v>4</v>
      </c>
      <c r="BA77" s="182">
        <f>SUM(BA75:BA76)</f>
        <v>0</v>
      </c>
      <c r="BB77" s="182">
        <f>SUM(BB75:BB76)</f>
        <v>0</v>
      </c>
      <c r="BC77" s="182">
        <f>SUM(BC75:BC76)</f>
        <v>0</v>
      </c>
      <c r="BD77" s="182">
        <f>SUM(BD75:BD76)</f>
        <v>0</v>
      </c>
      <c r="BE77" s="182">
        <f>SUM(BE75:BE76)</f>
        <v>0</v>
      </c>
    </row>
    <row r="78" spans="1:15" ht="12.75">
      <c r="A78" s="160" t="s">
        <v>74</v>
      </c>
      <c r="B78" s="161" t="s">
        <v>202</v>
      </c>
      <c r="C78" s="162" t="s">
        <v>203</v>
      </c>
      <c r="D78" s="163"/>
      <c r="E78" s="164"/>
      <c r="F78" s="164"/>
      <c r="G78" s="165"/>
      <c r="H78" s="166"/>
      <c r="I78" s="166"/>
      <c r="O78" s="167">
        <v>1</v>
      </c>
    </row>
    <row r="79" spans="1:104" ht="12.75">
      <c r="A79" s="168">
        <v>46</v>
      </c>
      <c r="B79" s="169" t="s">
        <v>204</v>
      </c>
      <c r="C79" s="170" t="s">
        <v>205</v>
      </c>
      <c r="D79" s="171" t="s">
        <v>206</v>
      </c>
      <c r="E79" s="172">
        <v>109.77076599997</v>
      </c>
      <c r="F79" s="172"/>
      <c r="G79" s="173">
        <f>E79*F79</f>
        <v>0</v>
      </c>
      <c r="O79" s="167">
        <v>2</v>
      </c>
      <c r="AA79" s="145">
        <v>8</v>
      </c>
      <c r="AB79" s="145">
        <v>0</v>
      </c>
      <c r="AC79" s="145">
        <v>3</v>
      </c>
      <c r="AZ79" s="145">
        <v>1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74">
        <v>8</v>
      </c>
      <c r="CB79" s="174">
        <v>0</v>
      </c>
      <c r="CZ79" s="145">
        <v>0</v>
      </c>
    </row>
    <row r="80" spans="1:104" ht="12.75">
      <c r="A80" s="168">
        <v>47</v>
      </c>
      <c r="B80" s="169" t="s">
        <v>207</v>
      </c>
      <c r="C80" s="170" t="s">
        <v>208</v>
      </c>
      <c r="D80" s="171" t="s">
        <v>206</v>
      </c>
      <c r="E80" s="172">
        <v>109.77076599997</v>
      </c>
      <c r="F80" s="172"/>
      <c r="G80" s="173">
        <f>E80*F80</f>
        <v>0</v>
      </c>
      <c r="O80" s="167">
        <v>2</v>
      </c>
      <c r="AA80" s="145">
        <v>8</v>
      </c>
      <c r="AB80" s="145">
        <v>0</v>
      </c>
      <c r="AC80" s="145">
        <v>3</v>
      </c>
      <c r="AZ80" s="145">
        <v>1</v>
      </c>
      <c r="BA80" s="145">
        <f>IF(AZ80=1,G80,0)</f>
        <v>0</v>
      </c>
      <c r="BB80" s="145">
        <f>IF(AZ80=2,G80,0)</f>
        <v>0</v>
      </c>
      <c r="BC80" s="145">
        <f>IF(AZ80=3,G80,0)</f>
        <v>0</v>
      </c>
      <c r="BD80" s="145">
        <f>IF(AZ80=4,G80,0)</f>
        <v>0</v>
      </c>
      <c r="BE80" s="145">
        <f>IF(AZ80=5,G80,0)</f>
        <v>0</v>
      </c>
      <c r="CA80" s="174">
        <v>8</v>
      </c>
      <c r="CB80" s="174">
        <v>0</v>
      </c>
      <c r="CZ80" s="145">
        <v>0</v>
      </c>
    </row>
    <row r="81" spans="1:104" ht="12.75">
      <c r="A81" s="168">
        <v>48</v>
      </c>
      <c r="B81" s="169" t="s">
        <v>209</v>
      </c>
      <c r="C81" s="170" t="s">
        <v>210</v>
      </c>
      <c r="D81" s="171" t="s">
        <v>206</v>
      </c>
      <c r="E81" s="172">
        <v>987.93689399973</v>
      </c>
      <c r="F81" s="172"/>
      <c r="G81" s="173">
        <f>E81*F81</f>
        <v>0</v>
      </c>
      <c r="O81" s="167">
        <v>2</v>
      </c>
      <c r="AA81" s="145">
        <v>8</v>
      </c>
      <c r="AB81" s="145">
        <v>0</v>
      </c>
      <c r="AC81" s="145">
        <v>3</v>
      </c>
      <c r="AZ81" s="145">
        <v>1</v>
      </c>
      <c r="BA81" s="145">
        <f>IF(AZ81=1,G81,0)</f>
        <v>0</v>
      </c>
      <c r="BB81" s="145">
        <f>IF(AZ81=2,G81,0)</f>
        <v>0</v>
      </c>
      <c r="BC81" s="145">
        <f>IF(AZ81=3,G81,0)</f>
        <v>0</v>
      </c>
      <c r="BD81" s="145">
        <f>IF(AZ81=4,G81,0)</f>
        <v>0</v>
      </c>
      <c r="BE81" s="145">
        <f>IF(AZ81=5,G81,0)</f>
        <v>0</v>
      </c>
      <c r="CA81" s="174">
        <v>8</v>
      </c>
      <c r="CB81" s="174">
        <v>0</v>
      </c>
      <c r="CZ81" s="145">
        <v>0</v>
      </c>
    </row>
    <row r="82" spans="1:104" ht="12.75">
      <c r="A82" s="168">
        <v>49</v>
      </c>
      <c r="B82" s="169" t="s">
        <v>211</v>
      </c>
      <c r="C82" s="170" t="s">
        <v>212</v>
      </c>
      <c r="D82" s="171" t="s">
        <v>206</v>
      </c>
      <c r="E82" s="172">
        <v>109.77076599997</v>
      </c>
      <c r="F82" s="172"/>
      <c r="G82" s="173">
        <f>E82*F82</f>
        <v>0</v>
      </c>
      <c r="O82" s="167">
        <v>2</v>
      </c>
      <c r="AA82" s="145">
        <v>8</v>
      </c>
      <c r="AB82" s="145">
        <v>0</v>
      </c>
      <c r="AC82" s="145">
        <v>3</v>
      </c>
      <c r="AZ82" s="145">
        <v>1</v>
      </c>
      <c r="BA82" s="145">
        <f>IF(AZ82=1,G82,0)</f>
        <v>0</v>
      </c>
      <c r="BB82" s="145">
        <f>IF(AZ82=2,G82,0)</f>
        <v>0</v>
      </c>
      <c r="BC82" s="145">
        <f>IF(AZ82=3,G82,0)</f>
        <v>0</v>
      </c>
      <c r="BD82" s="145">
        <f>IF(AZ82=4,G82,0)</f>
        <v>0</v>
      </c>
      <c r="BE82" s="145">
        <f>IF(AZ82=5,G82,0)</f>
        <v>0</v>
      </c>
      <c r="CA82" s="174">
        <v>8</v>
      </c>
      <c r="CB82" s="174">
        <v>0</v>
      </c>
      <c r="CZ82" s="145">
        <v>0</v>
      </c>
    </row>
    <row r="83" spans="1:104" ht="12.75">
      <c r="A83" s="168">
        <v>50</v>
      </c>
      <c r="B83" s="169" t="s">
        <v>213</v>
      </c>
      <c r="C83" s="170" t="s">
        <v>214</v>
      </c>
      <c r="D83" s="171" t="s">
        <v>206</v>
      </c>
      <c r="E83" s="172">
        <v>109.77076599997</v>
      </c>
      <c r="F83" s="172"/>
      <c r="G83" s="173">
        <f>E83*F83</f>
        <v>0</v>
      </c>
      <c r="O83" s="167">
        <v>2</v>
      </c>
      <c r="AA83" s="145">
        <v>8</v>
      </c>
      <c r="AB83" s="145">
        <v>0</v>
      </c>
      <c r="AC83" s="145">
        <v>3</v>
      </c>
      <c r="AZ83" s="145">
        <v>1</v>
      </c>
      <c r="BA83" s="145">
        <f>IF(AZ83=1,G83,0)</f>
        <v>0</v>
      </c>
      <c r="BB83" s="145">
        <f>IF(AZ83=2,G83,0)</f>
        <v>0</v>
      </c>
      <c r="BC83" s="145">
        <f>IF(AZ83=3,G83,0)</f>
        <v>0</v>
      </c>
      <c r="BD83" s="145">
        <f>IF(AZ83=4,G83,0)</f>
        <v>0</v>
      </c>
      <c r="BE83" s="145">
        <f>IF(AZ83=5,G83,0)</f>
        <v>0</v>
      </c>
      <c r="CA83" s="174">
        <v>8</v>
      </c>
      <c r="CB83" s="174">
        <v>0</v>
      </c>
      <c r="CZ83" s="145">
        <v>0</v>
      </c>
    </row>
    <row r="84" spans="1:57" ht="12.75">
      <c r="A84" s="175"/>
      <c r="B84" s="176" t="s">
        <v>75</v>
      </c>
      <c r="C84" s="177" t="str">
        <f>CONCATENATE(B78," ",C78)</f>
        <v>D96 Přesuny suti a vybouraných hmot</v>
      </c>
      <c r="D84" s="178"/>
      <c r="E84" s="179"/>
      <c r="F84" s="180"/>
      <c r="G84" s="181">
        <f>SUM(G78:G83)</f>
        <v>0</v>
      </c>
      <c r="O84" s="167">
        <v>4</v>
      </c>
      <c r="BA84" s="182">
        <f>SUM(BA78:BA83)</f>
        <v>0</v>
      </c>
      <c r="BB84" s="182">
        <f>SUM(BB78:BB83)</f>
        <v>0</v>
      </c>
      <c r="BC84" s="182">
        <f>SUM(BC78:BC83)</f>
        <v>0</v>
      </c>
      <c r="BD84" s="182">
        <f>SUM(BD78:BD83)</f>
        <v>0</v>
      </c>
      <c r="BE84" s="182">
        <f>SUM(BE78:BE83)</f>
        <v>0</v>
      </c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spans="1:7" ht="12.75">
      <c r="A108" s="183"/>
      <c r="B108" s="183"/>
      <c r="C108" s="183"/>
      <c r="D108" s="183"/>
      <c r="E108" s="183"/>
      <c r="F108" s="183"/>
      <c r="G108" s="183"/>
    </row>
    <row r="109" spans="1:7" ht="12.75">
      <c r="A109" s="183"/>
      <c r="B109" s="183"/>
      <c r="C109" s="183"/>
      <c r="D109" s="183"/>
      <c r="E109" s="183"/>
      <c r="F109" s="183"/>
      <c r="G109" s="183"/>
    </row>
    <row r="110" spans="1:7" ht="12.75">
      <c r="A110" s="183"/>
      <c r="B110" s="183"/>
      <c r="C110" s="183"/>
      <c r="D110" s="183"/>
      <c r="E110" s="183"/>
      <c r="F110" s="183"/>
      <c r="G110" s="183"/>
    </row>
    <row r="111" spans="1:7" ht="12.75">
      <c r="A111" s="183"/>
      <c r="B111" s="183"/>
      <c r="C111" s="183"/>
      <c r="D111" s="183"/>
      <c r="E111" s="183"/>
      <c r="F111" s="183"/>
      <c r="G111" s="183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spans="1:2" ht="12.75">
      <c r="A143" s="184"/>
      <c r="B143" s="184"/>
    </row>
    <row r="144" spans="1:7" ht="12.75">
      <c r="A144" s="183"/>
      <c r="B144" s="183"/>
      <c r="C144" s="186"/>
      <c r="D144" s="186"/>
      <c r="E144" s="187"/>
      <c r="F144" s="186"/>
      <c r="G144" s="188"/>
    </row>
    <row r="145" spans="1:7" ht="12.75">
      <c r="A145" s="189"/>
      <c r="B145" s="189"/>
      <c r="C145" s="183"/>
      <c r="D145" s="183"/>
      <c r="E145" s="190"/>
      <c r="F145" s="183"/>
      <c r="G145" s="183"/>
    </row>
    <row r="146" spans="1:7" ht="12.75">
      <c r="A146" s="183"/>
      <c r="B146" s="183"/>
      <c r="C146" s="183"/>
      <c r="D146" s="183"/>
      <c r="E146" s="190"/>
      <c r="F146" s="183"/>
      <c r="G146" s="183"/>
    </row>
    <row r="147" spans="1:7" ht="12.75">
      <c r="A147" s="183"/>
      <c r="B147" s="183"/>
      <c r="C147" s="183"/>
      <c r="D147" s="183"/>
      <c r="E147" s="190"/>
      <c r="F147" s="183"/>
      <c r="G147" s="183"/>
    </row>
    <row r="148" spans="1:7" ht="12.75">
      <c r="A148" s="183"/>
      <c r="B148" s="183"/>
      <c r="C148" s="183"/>
      <c r="D148" s="183"/>
      <c r="E148" s="190"/>
      <c r="F148" s="183"/>
      <c r="G148" s="183"/>
    </row>
    <row r="149" spans="1:7" ht="12.75">
      <c r="A149" s="183"/>
      <c r="B149" s="183"/>
      <c r="C149" s="183"/>
      <c r="D149" s="183"/>
      <c r="E149" s="190"/>
      <c r="F149" s="183"/>
      <c r="G149" s="183"/>
    </row>
    <row r="150" spans="1:7" ht="12.75">
      <c r="A150" s="183"/>
      <c r="B150" s="183"/>
      <c r="C150" s="183"/>
      <c r="D150" s="183"/>
      <c r="E150" s="190"/>
      <c r="F150" s="183"/>
      <c r="G150" s="183"/>
    </row>
    <row r="151" spans="1:7" ht="12.75">
      <c r="A151" s="183"/>
      <c r="B151" s="183"/>
      <c r="C151" s="183"/>
      <c r="D151" s="183"/>
      <c r="E151" s="190"/>
      <c r="F151" s="183"/>
      <c r="G151" s="183"/>
    </row>
    <row r="152" spans="1:7" ht="12.75">
      <c r="A152" s="183"/>
      <c r="B152" s="183"/>
      <c r="C152" s="183"/>
      <c r="D152" s="183"/>
      <c r="E152" s="190"/>
      <c r="F152" s="183"/>
      <c r="G152" s="183"/>
    </row>
    <row r="153" spans="1:7" ht="12.75">
      <c r="A153" s="183"/>
      <c r="B153" s="183"/>
      <c r="C153" s="183"/>
      <c r="D153" s="183"/>
      <c r="E153" s="190"/>
      <c r="F153" s="183"/>
      <c r="G153" s="183"/>
    </row>
    <row r="154" spans="1:7" ht="12.75">
      <c r="A154" s="183"/>
      <c r="B154" s="183"/>
      <c r="C154" s="183"/>
      <c r="D154" s="183"/>
      <c r="E154" s="190"/>
      <c r="F154" s="183"/>
      <c r="G154" s="183"/>
    </row>
    <row r="155" spans="1:7" ht="12.75">
      <c r="A155" s="183"/>
      <c r="B155" s="183"/>
      <c r="C155" s="183"/>
      <c r="D155" s="183"/>
      <c r="E155" s="190"/>
      <c r="F155" s="183"/>
      <c r="G155" s="183"/>
    </row>
    <row r="156" spans="1:7" ht="12.75">
      <c r="A156" s="183"/>
      <c r="B156" s="183"/>
      <c r="C156" s="183"/>
      <c r="D156" s="183"/>
      <c r="E156" s="190"/>
      <c r="F156" s="183"/>
      <c r="G156" s="183"/>
    </row>
    <row r="157" spans="1:7" ht="12.75">
      <c r="A157" s="183"/>
      <c r="B157" s="183"/>
      <c r="C157" s="183"/>
      <c r="D157" s="183"/>
      <c r="E157" s="190"/>
      <c r="F157" s="183"/>
      <c r="G157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Stavební bytové družsvo Libčice</cp:lastModifiedBy>
  <dcterms:created xsi:type="dcterms:W3CDTF">2010-08-11T06:56:39Z</dcterms:created>
  <dcterms:modified xsi:type="dcterms:W3CDTF">2010-11-19T07:11:26Z</dcterms:modified>
  <cp:category/>
  <cp:version/>
  <cp:contentType/>
  <cp:contentStatus/>
</cp:coreProperties>
</file>